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\Dropbox\04 - Sites\Site web (Net)\images\Nouveau dossier\"/>
    </mc:Choice>
  </mc:AlternateContent>
  <xr:revisionPtr revIDLastSave="0" documentId="13_ncr:1_{A193C9B0-0F6D-4FAB-A92C-9C123E3B72ED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Ven" sheetId="3" r:id="rId1"/>
    <sheet name="Sam" sheetId="4" r:id="rId2"/>
    <sheet name="Détail Ven" sheetId="1" r:id="rId3"/>
    <sheet name="Détail Sam" sheetId="2" r:id="rId4"/>
  </sheets>
  <definedNames>
    <definedName name="_xlnm.Print_Area" localSheetId="3">'Détail Sam'!$A$1:$AP$56</definedName>
    <definedName name="_xlnm.Print_Area" localSheetId="2">'Détail Ven'!$A$1:$AP$56</definedName>
    <definedName name="_xlnm.Print_Area" localSheetId="0">Ven!$A$1:$I$82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C42" i="4"/>
  <c r="B5" i="1"/>
  <c r="D6" i="3" s="1"/>
  <c r="B5" i="2"/>
  <c r="D6" i="4"/>
  <c r="I6" i="4"/>
  <c r="B3" i="2"/>
  <c r="B2" i="2"/>
  <c r="AR48" i="2"/>
  <c r="AR47" i="2"/>
  <c r="AR46" i="2"/>
  <c r="AR45" i="2"/>
  <c r="AR41" i="2"/>
  <c r="AR40" i="2"/>
  <c r="AR39" i="2"/>
  <c r="AR38" i="2"/>
  <c r="AR34" i="2"/>
  <c r="AR33" i="2"/>
  <c r="AR32" i="2"/>
  <c r="AR31" i="2"/>
  <c r="AR27" i="2"/>
  <c r="AR26" i="2"/>
  <c r="AR25" i="2"/>
  <c r="AR24" i="2"/>
  <c r="AR20" i="2"/>
  <c r="AR19" i="2"/>
  <c r="AR18" i="2"/>
  <c r="AR17" i="2"/>
  <c r="AR13" i="2"/>
  <c r="AR12" i="2"/>
  <c r="AR11" i="2"/>
  <c r="AR10" i="2"/>
  <c r="AR10" i="1"/>
  <c r="AR48" i="1"/>
  <c r="AR47" i="1"/>
  <c r="AR46" i="1"/>
  <c r="AR45" i="1"/>
  <c r="AR41" i="1"/>
  <c r="AR40" i="1"/>
  <c r="AR39" i="1"/>
  <c r="AR38" i="1"/>
  <c r="AR34" i="1"/>
  <c r="AR33" i="1"/>
  <c r="AR32" i="1"/>
  <c r="AR31" i="1"/>
  <c r="AR27" i="1"/>
  <c r="AR26" i="1"/>
  <c r="AR25" i="1"/>
  <c r="AR24" i="1"/>
  <c r="AR20" i="1"/>
  <c r="AR19" i="1"/>
  <c r="AR18" i="1"/>
  <c r="AR17" i="1"/>
  <c r="AR13" i="1"/>
  <c r="AR12" i="1"/>
  <c r="AR11" i="1"/>
  <c r="O56" i="2"/>
  <c r="N56" i="2"/>
  <c r="M56" i="2"/>
  <c r="L56" i="2"/>
  <c r="K56" i="2"/>
  <c r="J56" i="2"/>
  <c r="O55" i="2"/>
  <c r="N55" i="2"/>
  <c r="M55" i="2"/>
  <c r="L55" i="2"/>
  <c r="K55" i="2"/>
  <c r="J55" i="2"/>
  <c r="O54" i="2"/>
  <c r="N54" i="2"/>
  <c r="M54" i="2"/>
  <c r="L54" i="2"/>
  <c r="K54" i="2"/>
  <c r="J54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G96" i="2"/>
  <c r="O96" i="2" s="1"/>
  <c r="F96" i="2"/>
  <c r="N96" i="2" s="1"/>
  <c r="E96" i="2"/>
  <c r="M96" i="2"/>
  <c r="D96" i="2"/>
  <c r="L96" i="2"/>
  <c r="C96" i="2"/>
  <c r="K96" i="2" s="1"/>
  <c r="B96" i="2"/>
  <c r="J96" i="2" s="1"/>
  <c r="G95" i="2"/>
  <c r="O95" i="2"/>
  <c r="F95" i="2"/>
  <c r="N95" i="2"/>
  <c r="E95" i="2"/>
  <c r="M95" i="2" s="1"/>
  <c r="D95" i="2"/>
  <c r="L95" i="2" s="1"/>
  <c r="C95" i="2"/>
  <c r="K95" i="2" s="1"/>
  <c r="B95" i="2"/>
  <c r="J95" i="2"/>
  <c r="G94" i="2"/>
  <c r="O94" i="2" s="1"/>
  <c r="F94" i="2"/>
  <c r="N94" i="2" s="1"/>
  <c r="E94" i="2"/>
  <c r="M94" i="2"/>
  <c r="D94" i="2"/>
  <c r="L94" i="2"/>
  <c r="C94" i="2"/>
  <c r="K94" i="2" s="1"/>
  <c r="B94" i="2"/>
  <c r="J94" i="2" s="1"/>
  <c r="G93" i="2"/>
  <c r="O93" i="2" s="1"/>
  <c r="F93" i="2"/>
  <c r="N93" i="2"/>
  <c r="E93" i="2"/>
  <c r="M93" i="2" s="1"/>
  <c r="D93" i="2"/>
  <c r="L93" i="2" s="1"/>
  <c r="C93" i="2"/>
  <c r="K93" i="2"/>
  <c r="B93" i="2"/>
  <c r="J93" i="2"/>
  <c r="G92" i="2"/>
  <c r="O92" i="2" s="1"/>
  <c r="F92" i="2"/>
  <c r="N92" i="2" s="1"/>
  <c r="E92" i="2"/>
  <c r="M92" i="2" s="1"/>
  <c r="D92" i="2"/>
  <c r="L92" i="2"/>
  <c r="C92" i="2"/>
  <c r="K92" i="2" s="1"/>
  <c r="B92" i="2"/>
  <c r="J92" i="2" s="1"/>
  <c r="G91" i="2"/>
  <c r="O91" i="2"/>
  <c r="F91" i="2"/>
  <c r="N91" i="2"/>
  <c r="E91" i="2"/>
  <c r="M91" i="2" s="1"/>
  <c r="D91" i="2"/>
  <c r="L91" i="2" s="1"/>
  <c r="C91" i="2"/>
  <c r="K91" i="2" s="1"/>
  <c r="B91" i="2"/>
  <c r="J91" i="2"/>
  <c r="G96" i="1"/>
  <c r="O96" i="1" s="1"/>
  <c r="F96" i="1"/>
  <c r="N96" i="1" s="1"/>
  <c r="E96" i="1"/>
  <c r="M96" i="1"/>
  <c r="D96" i="1"/>
  <c r="L96" i="1"/>
  <c r="C96" i="1"/>
  <c r="K96" i="1" s="1"/>
  <c r="B96" i="1"/>
  <c r="J96" i="1" s="1"/>
  <c r="G95" i="1"/>
  <c r="O95" i="1" s="1"/>
  <c r="F95" i="1"/>
  <c r="N95" i="1"/>
  <c r="E95" i="1"/>
  <c r="M95" i="1" s="1"/>
  <c r="D95" i="1"/>
  <c r="L95" i="1" s="1"/>
  <c r="C95" i="1"/>
  <c r="K95" i="1"/>
  <c r="B95" i="1"/>
  <c r="J95" i="1"/>
  <c r="G94" i="1"/>
  <c r="O94" i="1" s="1"/>
  <c r="F94" i="1"/>
  <c r="N94" i="1" s="1"/>
  <c r="E94" i="1"/>
  <c r="M94" i="1" s="1"/>
  <c r="D94" i="1"/>
  <c r="L94" i="1"/>
  <c r="C94" i="1"/>
  <c r="K94" i="1" s="1"/>
  <c r="B94" i="1"/>
  <c r="J94" i="1" s="1"/>
  <c r="G93" i="1"/>
  <c r="O93" i="1"/>
  <c r="F93" i="1"/>
  <c r="N93" i="1"/>
  <c r="E93" i="1"/>
  <c r="M93" i="1" s="1"/>
  <c r="D93" i="1"/>
  <c r="L93" i="1" s="1"/>
  <c r="C93" i="1"/>
  <c r="K93" i="1" s="1"/>
  <c r="B93" i="1"/>
  <c r="J93" i="1"/>
  <c r="G92" i="1"/>
  <c r="O92" i="1" s="1"/>
  <c r="F92" i="1"/>
  <c r="N92" i="1" s="1"/>
  <c r="E92" i="1"/>
  <c r="M92" i="1"/>
  <c r="D92" i="1"/>
  <c r="L92" i="1"/>
  <c r="C92" i="1"/>
  <c r="K92" i="1" s="1"/>
  <c r="B92" i="1"/>
  <c r="J92" i="1" s="1"/>
  <c r="G91" i="1"/>
  <c r="O91" i="1" s="1"/>
  <c r="F91" i="1"/>
  <c r="N91" i="1"/>
  <c r="E91" i="1"/>
  <c r="M91" i="1" s="1"/>
  <c r="D91" i="1"/>
  <c r="L91" i="1" s="1"/>
  <c r="C91" i="1"/>
  <c r="K91" i="1"/>
  <c r="B91" i="1"/>
  <c r="J91" i="1"/>
  <c r="G88" i="2"/>
  <c r="O88" i="2" s="1"/>
  <c r="F88" i="2"/>
  <c r="N88" i="2" s="1"/>
  <c r="E88" i="2"/>
  <c r="M88" i="2" s="1"/>
  <c r="D88" i="2"/>
  <c r="L88" i="2"/>
  <c r="C88" i="2"/>
  <c r="K88" i="2" s="1"/>
  <c r="B88" i="2"/>
  <c r="J88" i="2" s="1"/>
  <c r="G87" i="2"/>
  <c r="O87" i="2"/>
  <c r="F87" i="2"/>
  <c r="N87" i="2"/>
  <c r="E87" i="2"/>
  <c r="M87" i="2" s="1"/>
  <c r="D87" i="2"/>
  <c r="L87" i="2" s="1"/>
  <c r="C87" i="2"/>
  <c r="K87" i="2" s="1"/>
  <c r="B87" i="2"/>
  <c r="J87" i="2"/>
  <c r="G86" i="2"/>
  <c r="O86" i="2" s="1"/>
  <c r="F86" i="2"/>
  <c r="N86" i="2" s="1"/>
  <c r="E86" i="2"/>
  <c r="M86" i="2"/>
  <c r="D86" i="2"/>
  <c r="L86" i="2"/>
  <c r="C86" i="2"/>
  <c r="K86" i="2" s="1"/>
  <c r="B86" i="2"/>
  <c r="J86" i="2" s="1"/>
  <c r="G85" i="2"/>
  <c r="O85" i="2" s="1"/>
  <c r="F85" i="2"/>
  <c r="N85" i="2"/>
  <c r="E85" i="2"/>
  <c r="M85" i="2" s="1"/>
  <c r="D85" i="2"/>
  <c r="L85" i="2" s="1"/>
  <c r="C85" i="2"/>
  <c r="K85" i="2"/>
  <c r="B85" i="2"/>
  <c r="J85" i="2"/>
  <c r="G84" i="2"/>
  <c r="O84" i="2" s="1"/>
  <c r="F84" i="2"/>
  <c r="N84" i="2" s="1"/>
  <c r="E84" i="2"/>
  <c r="M84" i="2" s="1"/>
  <c r="D84" i="2"/>
  <c r="L84" i="2"/>
  <c r="C84" i="2"/>
  <c r="K84" i="2" s="1"/>
  <c r="B84" i="2"/>
  <c r="J84" i="2" s="1"/>
  <c r="G83" i="2"/>
  <c r="O83" i="2"/>
  <c r="F83" i="2"/>
  <c r="N83" i="2"/>
  <c r="E83" i="2"/>
  <c r="M83" i="2" s="1"/>
  <c r="D83" i="2"/>
  <c r="L83" i="2" s="1"/>
  <c r="C83" i="2"/>
  <c r="K83" i="2" s="1"/>
  <c r="G88" i="1"/>
  <c r="O88" i="1"/>
  <c r="F88" i="1"/>
  <c r="N88" i="1" s="1"/>
  <c r="E88" i="1"/>
  <c r="M88" i="1" s="1"/>
  <c r="D88" i="1"/>
  <c r="L88" i="1"/>
  <c r="C88" i="1"/>
  <c r="K88" i="1" s="1"/>
  <c r="B88" i="1"/>
  <c r="J88" i="1" s="1"/>
  <c r="G87" i="1"/>
  <c r="O87" i="1" s="1"/>
  <c r="F87" i="1"/>
  <c r="N87" i="1" s="1"/>
  <c r="E87" i="1"/>
  <c r="M87" i="1"/>
  <c r="D87" i="1"/>
  <c r="L87" i="1" s="1"/>
  <c r="C87" i="1"/>
  <c r="K87" i="1" s="1"/>
  <c r="B87" i="1"/>
  <c r="J87" i="1"/>
  <c r="G86" i="1"/>
  <c r="O86" i="1" s="1"/>
  <c r="F86" i="1"/>
  <c r="N86" i="1" s="1"/>
  <c r="E86" i="1"/>
  <c r="M86" i="1" s="1"/>
  <c r="D86" i="1"/>
  <c r="L86" i="1" s="1"/>
  <c r="C86" i="1"/>
  <c r="K86" i="1"/>
  <c r="B86" i="1"/>
  <c r="J86" i="1" s="1"/>
  <c r="G85" i="1"/>
  <c r="O85" i="1" s="1"/>
  <c r="F85" i="1"/>
  <c r="N85" i="1"/>
  <c r="E85" i="1"/>
  <c r="M85" i="1" s="1"/>
  <c r="D85" i="1"/>
  <c r="L85" i="1" s="1"/>
  <c r="C85" i="1"/>
  <c r="K85" i="1" s="1"/>
  <c r="B85" i="1"/>
  <c r="J85" i="1" s="1"/>
  <c r="G84" i="1"/>
  <c r="O84" i="1"/>
  <c r="F84" i="1"/>
  <c r="N84" i="1" s="1"/>
  <c r="E84" i="1"/>
  <c r="M84" i="1" s="1"/>
  <c r="D84" i="1"/>
  <c r="L84" i="1"/>
  <c r="C84" i="1"/>
  <c r="K84" i="1" s="1"/>
  <c r="B84" i="1"/>
  <c r="J84" i="1" s="1"/>
  <c r="G83" i="1"/>
  <c r="O83" i="1" s="1"/>
  <c r="F83" i="1"/>
  <c r="N83" i="1" s="1"/>
  <c r="E83" i="1"/>
  <c r="M83" i="1"/>
  <c r="D83" i="1"/>
  <c r="L83" i="1" s="1"/>
  <c r="C83" i="1"/>
  <c r="K83" i="1" s="1"/>
  <c r="B83" i="2"/>
  <c r="J83" i="2"/>
  <c r="B83" i="1"/>
  <c r="J83" i="1" s="1"/>
  <c r="G80" i="2"/>
  <c r="O80" i="2" s="1"/>
  <c r="F80" i="2"/>
  <c r="N80" i="2" s="1"/>
  <c r="E80" i="2"/>
  <c r="M80" i="2" s="1"/>
  <c r="D80" i="2"/>
  <c r="L80" i="2"/>
  <c r="C80" i="2"/>
  <c r="K80" i="2" s="1"/>
  <c r="B80" i="2"/>
  <c r="J80" i="2" s="1"/>
  <c r="G79" i="2"/>
  <c r="O79" i="2"/>
  <c r="F79" i="2"/>
  <c r="N79" i="2" s="1"/>
  <c r="E79" i="2"/>
  <c r="M79" i="2" s="1"/>
  <c r="D79" i="2"/>
  <c r="L79" i="2" s="1"/>
  <c r="C79" i="2"/>
  <c r="K79" i="2" s="1"/>
  <c r="B79" i="2"/>
  <c r="J79" i="2"/>
  <c r="G78" i="2"/>
  <c r="O78" i="2" s="1"/>
  <c r="F78" i="2"/>
  <c r="N78" i="2" s="1"/>
  <c r="E78" i="2"/>
  <c r="M78" i="2"/>
  <c r="D78" i="2"/>
  <c r="L78" i="2" s="1"/>
  <c r="C78" i="2"/>
  <c r="K78" i="2" s="1"/>
  <c r="B78" i="2"/>
  <c r="J78" i="2" s="1"/>
  <c r="G77" i="2"/>
  <c r="O77" i="2" s="1"/>
  <c r="F77" i="2"/>
  <c r="N77" i="2"/>
  <c r="E77" i="2"/>
  <c r="M77" i="2" s="1"/>
  <c r="D77" i="2"/>
  <c r="L77" i="2" s="1"/>
  <c r="C77" i="2"/>
  <c r="K77" i="2"/>
  <c r="B77" i="2"/>
  <c r="J77" i="2" s="1"/>
  <c r="G76" i="2"/>
  <c r="O76" i="2" s="1"/>
  <c r="F76" i="2"/>
  <c r="N76" i="2" s="1"/>
  <c r="E76" i="2"/>
  <c r="M76" i="2" s="1"/>
  <c r="D76" i="2"/>
  <c r="L76" i="2"/>
  <c r="C76" i="2"/>
  <c r="K76" i="2" s="1"/>
  <c r="B76" i="2"/>
  <c r="J76" i="2" s="1"/>
  <c r="G75" i="2"/>
  <c r="O75" i="2"/>
  <c r="F75" i="2"/>
  <c r="N75" i="2" s="1"/>
  <c r="E75" i="2"/>
  <c r="M75" i="2" s="1"/>
  <c r="D75" i="2"/>
  <c r="L75" i="2" s="1"/>
  <c r="C75" i="2"/>
  <c r="K75" i="2" s="1"/>
  <c r="B75" i="2"/>
  <c r="J75" i="2"/>
  <c r="G80" i="1"/>
  <c r="O80" i="1" s="1"/>
  <c r="F80" i="1"/>
  <c r="N80" i="1" s="1"/>
  <c r="E80" i="1"/>
  <c r="M80" i="1"/>
  <c r="D80" i="1"/>
  <c r="L80" i="1" s="1"/>
  <c r="C80" i="1"/>
  <c r="K80" i="1" s="1"/>
  <c r="B80" i="1"/>
  <c r="J80" i="1" s="1"/>
  <c r="G79" i="1"/>
  <c r="O79" i="1" s="1"/>
  <c r="F79" i="1"/>
  <c r="N79" i="1"/>
  <c r="E79" i="1"/>
  <c r="M79" i="1" s="1"/>
  <c r="D79" i="1"/>
  <c r="L79" i="1" s="1"/>
  <c r="C79" i="1"/>
  <c r="K79" i="1"/>
  <c r="B79" i="1"/>
  <c r="J79" i="1" s="1"/>
  <c r="G78" i="1"/>
  <c r="O78" i="1" s="1"/>
  <c r="F78" i="1"/>
  <c r="N78" i="1" s="1"/>
  <c r="E78" i="1"/>
  <c r="M78" i="1" s="1"/>
  <c r="D78" i="1"/>
  <c r="L78" i="1"/>
  <c r="C78" i="1"/>
  <c r="K78" i="1" s="1"/>
  <c r="B78" i="1"/>
  <c r="J78" i="1" s="1"/>
  <c r="G77" i="1"/>
  <c r="O77" i="1"/>
  <c r="F77" i="1"/>
  <c r="N77" i="1" s="1"/>
  <c r="E77" i="1"/>
  <c r="M77" i="1" s="1"/>
  <c r="D77" i="1"/>
  <c r="L77" i="1" s="1"/>
  <c r="C77" i="1"/>
  <c r="K77" i="1" s="1"/>
  <c r="B77" i="1"/>
  <c r="J77" i="1"/>
  <c r="G76" i="1"/>
  <c r="O76" i="1" s="1"/>
  <c r="F76" i="1"/>
  <c r="N76" i="1" s="1"/>
  <c r="E76" i="1"/>
  <c r="M76" i="1"/>
  <c r="D76" i="1"/>
  <c r="L76" i="1" s="1"/>
  <c r="C76" i="1"/>
  <c r="K76" i="1" s="1"/>
  <c r="B76" i="1"/>
  <c r="J76" i="1" s="1"/>
  <c r="G75" i="1"/>
  <c r="O75" i="1" s="1"/>
  <c r="F75" i="1"/>
  <c r="N75" i="1"/>
  <c r="E75" i="1"/>
  <c r="M75" i="1" s="1"/>
  <c r="D75" i="1"/>
  <c r="L75" i="1" s="1"/>
  <c r="C75" i="1"/>
  <c r="K75" i="1"/>
  <c r="B75" i="1"/>
  <c r="J75" i="1" s="1"/>
  <c r="G72" i="2"/>
  <c r="O72" i="2" s="1"/>
  <c r="F72" i="2"/>
  <c r="N72" i="2" s="1"/>
  <c r="E72" i="2"/>
  <c r="M72" i="2" s="1"/>
  <c r="D72" i="2"/>
  <c r="L72" i="2"/>
  <c r="C72" i="2"/>
  <c r="K72" i="2" s="1"/>
  <c r="B72" i="2"/>
  <c r="J72" i="2" s="1"/>
  <c r="G71" i="2"/>
  <c r="O71" i="2"/>
  <c r="F71" i="2"/>
  <c r="N71" i="2" s="1"/>
  <c r="E71" i="2"/>
  <c r="M71" i="2" s="1"/>
  <c r="D71" i="2"/>
  <c r="L71" i="2" s="1"/>
  <c r="C71" i="2"/>
  <c r="K71" i="2" s="1"/>
  <c r="B71" i="2"/>
  <c r="J71" i="2"/>
  <c r="G70" i="2"/>
  <c r="O70" i="2" s="1"/>
  <c r="F70" i="2"/>
  <c r="N70" i="2" s="1"/>
  <c r="E70" i="2"/>
  <c r="M70" i="2"/>
  <c r="D70" i="2"/>
  <c r="L70" i="2" s="1"/>
  <c r="C70" i="2"/>
  <c r="K70" i="2" s="1"/>
  <c r="B70" i="2"/>
  <c r="J70" i="2" s="1"/>
  <c r="G69" i="2"/>
  <c r="O69" i="2" s="1"/>
  <c r="F69" i="2"/>
  <c r="N69" i="2"/>
  <c r="E69" i="2"/>
  <c r="M69" i="2" s="1"/>
  <c r="D69" i="2"/>
  <c r="L69" i="2" s="1"/>
  <c r="C69" i="2"/>
  <c r="K69" i="2"/>
  <c r="B69" i="2"/>
  <c r="J69" i="2" s="1"/>
  <c r="G68" i="2"/>
  <c r="O68" i="2" s="1"/>
  <c r="F68" i="2"/>
  <c r="N68" i="2" s="1"/>
  <c r="E68" i="2"/>
  <c r="M68" i="2" s="1"/>
  <c r="D68" i="2"/>
  <c r="L68" i="2"/>
  <c r="C68" i="2"/>
  <c r="K68" i="2" s="1"/>
  <c r="B68" i="2"/>
  <c r="J68" i="2" s="1"/>
  <c r="G67" i="2"/>
  <c r="O67" i="2"/>
  <c r="F67" i="2"/>
  <c r="N67" i="2" s="1"/>
  <c r="E67" i="2"/>
  <c r="M67" i="2" s="1"/>
  <c r="D67" i="2"/>
  <c r="L67" i="2" s="1"/>
  <c r="C67" i="2"/>
  <c r="K67" i="2" s="1"/>
  <c r="G72" i="1"/>
  <c r="O72" i="1"/>
  <c r="F72" i="1"/>
  <c r="N72" i="1" s="1"/>
  <c r="E72" i="1"/>
  <c r="M72" i="1" s="1"/>
  <c r="D72" i="1"/>
  <c r="L72" i="1"/>
  <c r="C72" i="1"/>
  <c r="K72" i="1" s="1"/>
  <c r="B72" i="1"/>
  <c r="J72" i="1" s="1"/>
  <c r="G71" i="1"/>
  <c r="O71" i="1" s="1"/>
  <c r="F71" i="1"/>
  <c r="N71" i="1" s="1"/>
  <c r="E71" i="1"/>
  <c r="M71" i="1"/>
  <c r="D71" i="1"/>
  <c r="L71" i="1" s="1"/>
  <c r="C71" i="1"/>
  <c r="K71" i="1" s="1"/>
  <c r="B71" i="1"/>
  <c r="J71" i="1"/>
  <c r="G70" i="1"/>
  <c r="O70" i="1" s="1"/>
  <c r="F70" i="1"/>
  <c r="N70" i="1" s="1"/>
  <c r="E70" i="1"/>
  <c r="M70" i="1" s="1"/>
  <c r="D70" i="1"/>
  <c r="L70" i="1" s="1"/>
  <c r="C70" i="1"/>
  <c r="K70" i="1"/>
  <c r="B70" i="1"/>
  <c r="J70" i="1" s="1"/>
  <c r="G69" i="1"/>
  <c r="O69" i="1" s="1"/>
  <c r="F69" i="1"/>
  <c r="N69" i="1"/>
  <c r="E69" i="1"/>
  <c r="M69" i="1" s="1"/>
  <c r="D69" i="1"/>
  <c r="L69" i="1" s="1"/>
  <c r="C69" i="1"/>
  <c r="K69" i="1" s="1"/>
  <c r="B69" i="1"/>
  <c r="J69" i="1" s="1"/>
  <c r="G68" i="1"/>
  <c r="O68" i="1"/>
  <c r="F68" i="1"/>
  <c r="N68" i="1" s="1"/>
  <c r="E68" i="1"/>
  <c r="M68" i="1" s="1"/>
  <c r="D68" i="1"/>
  <c r="L68" i="1"/>
  <c r="C68" i="1"/>
  <c r="K68" i="1" s="1"/>
  <c r="B68" i="1"/>
  <c r="J68" i="1" s="1"/>
  <c r="G67" i="1"/>
  <c r="O67" i="1" s="1"/>
  <c r="F67" i="1"/>
  <c r="N67" i="1" s="1"/>
  <c r="E67" i="1"/>
  <c r="M67" i="1"/>
  <c r="D67" i="1"/>
  <c r="L67" i="1" s="1"/>
  <c r="C67" i="1"/>
  <c r="K67" i="1" s="1"/>
  <c r="B67" i="2"/>
  <c r="J67" i="2"/>
  <c r="B67" i="1"/>
  <c r="J67" i="1" s="1"/>
  <c r="G64" i="2"/>
  <c r="O64" i="2" s="1"/>
  <c r="F64" i="2"/>
  <c r="N64" i="2" s="1"/>
  <c r="E64" i="2"/>
  <c r="M64" i="2" s="1"/>
  <c r="D64" i="2"/>
  <c r="L64" i="2"/>
  <c r="C64" i="2"/>
  <c r="K64" i="2" s="1"/>
  <c r="B64" i="2"/>
  <c r="J64" i="2" s="1"/>
  <c r="G63" i="2"/>
  <c r="O63" i="2"/>
  <c r="F63" i="2"/>
  <c r="N63" i="2" s="1"/>
  <c r="E63" i="2"/>
  <c r="M63" i="2" s="1"/>
  <c r="D63" i="2"/>
  <c r="L63" i="2" s="1"/>
  <c r="C63" i="2"/>
  <c r="K63" i="2" s="1"/>
  <c r="B63" i="2"/>
  <c r="J63" i="2"/>
  <c r="G62" i="2"/>
  <c r="O62" i="2" s="1"/>
  <c r="F62" i="2"/>
  <c r="N62" i="2" s="1"/>
  <c r="E62" i="2"/>
  <c r="M62" i="2"/>
  <c r="D62" i="2"/>
  <c r="L62" i="2" s="1"/>
  <c r="C62" i="2"/>
  <c r="K62" i="2" s="1"/>
  <c r="B62" i="2"/>
  <c r="J62" i="2" s="1"/>
  <c r="G61" i="2"/>
  <c r="O61" i="2" s="1"/>
  <c r="F61" i="2"/>
  <c r="N61" i="2"/>
  <c r="E61" i="2"/>
  <c r="M61" i="2" s="1"/>
  <c r="D61" i="2"/>
  <c r="L61" i="2" s="1"/>
  <c r="C61" i="2"/>
  <c r="K61" i="2"/>
  <c r="B61" i="2"/>
  <c r="J61" i="2" s="1"/>
  <c r="G60" i="2"/>
  <c r="O60" i="2" s="1"/>
  <c r="F60" i="2"/>
  <c r="N60" i="2" s="1"/>
  <c r="E60" i="2"/>
  <c r="M60" i="2" s="1"/>
  <c r="D60" i="2"/>
  <c r="L60" i="2"/>
  <c r="C60" i="2"/>
  <c r="K60" i="2" s="1"/>
  <c r="B60" i="2"/>
  <c r="J60" i="2" s="1"/>
  <c r="G59" i="2"/>
  <c r="O59" i="2"/>
  <c r="F59" i="2"/>
  <c r="N59" i="2" s="1"/>
  <c r="E59" i="2"/>
  <c r="M59" i="2" s="1"/>
  <c r="D59" i="2"/>
  <c r="L59" i="2" s="1"/>
  <c r="C59" i="2"/>
  <c r="K59" i="2" s="1"/>
  <c r="G64" i="1"/>
  <c r="O64" i="1"/>
  <c r="F64" i="1"/>
  <c r="N64" i="1" s="1"/>
  <c r="E64" i="1"/>
  <c r="M64" i="1" s="1"/>
  <c r="D64" i="1"/>
  <c r="L64" i="1"/>
  <c r="C64" i="1"/>
  <c r="K64" i="1" s="1"/>
  <c r="B64" i="1"/>
  <c r="J64" i="1" s="1"/>
  <c r="G63" i="1"/>
  <c r="O63" i="1" s="1"/>
  <c r="F63" i="1"/>
  <c r="N63" i="1" s="1"/>
  <c r="E63" i="1"/>
  <c r="M63" i="1"/>
  <c r="D63" i="1"/>
  <c r="L63" i="1" s="1"/>
  <c r="C63" i="1"/>
  <c r="K63" i="1" s="1"/>
  <c r="B63" i="1"/>
  <c r="J63" i="1"/>
  <c r="G62" i="1"/>
  <c r="O62" i="1" s="1"/>
  <c r="F62" i="1"/>
  <c r="N62" i="1" s="1"/>
  <c r="E62" i="1"/>
  <c r="M62" i="1" s="1"/>
  <c r="D62" i="1"/>
  <c r="L62" i="1" s="1"/>
  <c r="C62" i="1"/>
  <c r="K62" i="1"/>
  <c r="B62" i="1"/>
  <c r="J62" i="1" s="1"/>
  <c r="G61" i="1"/>
  <c r="O61" i="1"/>
  <c r="F61" i="1"/>
  <c r="N61" i="1" s="1"/>
  <c r="E61" i="1"/>
  <c r="M61" i="1"/>
  <c r="D61" i="1"/>
  <c r="L61" i="1" s="1"/>
  <c r="C61" i="1"/>
  <c r="K61" i="1"/>
  <c r="B61" i="1"/>
  <c r="J61" i="1" s="1"/>
  <c r="G60" i="1"/>
  <c r="O60" i="1"/>
  <c r="F60" i="1"/>
  <c r="N60" i="1" s="1"/>
  <c r="E60" i="1"/>
  <c r="M60" i="1"/>
  <c r="D60" i="1"/>
  <c r="L60" i="1" s="1"/>
  <c r="C60" i="1"/>
  <c r="K60" i="1"/>
  <c r="B60" i="1"/>
  <c r="J60" i="1" s="1"/>
  <c r="G59" i="1"/>
  <c r="O59" i="1"/>
  <c r="F59" i="1"/>
  <c r="N59" i="1" s="1"/>
  <c r="E59" i="1"/>
  <c r="M59" i="1"/>
  <c r="D59" i="1"/>
  <c r="L59" i="1" s="1"/>
  <c r="C59" i="1"/>
  <c r="K59" i="1"/>
  <c r="B59" i="2"/>
  <c r="J59" i="2" s="1"/>
  <c r="B59" i="1"/>
  <c r="J59" i="1"/>
  <c r="O56" i="1"/>
  <c r="O55" i="1"/>
  <c r="O54" i="1"/>
  <c r="O53" i="1"/>
  <c r="O52" i="1"/>
  <c r="O51" i="1"/>
  <c r="N56" i="1"/>
  <c r="N55" i="1"/>
  <c r="N54" i="1"/>
  <c r="N53" i="1"/>
  <c r="N52" i="1"/>
  <c r="N51" i="1"/>
  <c r="M56" i="1"/>
  <c r="M55" i="1"/>
  <c r="M54" i="1"/>
  <c r="M53" i="1"/>
  <c r="M52" i="1"/>
  <c r="M51" i="1"/>
  <c r="L56" i="1"/>
  <c r="L55" i="1"/>
  <c r="L54" i="1"/>
  <c r="L53" i="1"/>
  <c r="L51" i="1"/>
  <c r="L52" i="1"/>
  <c r="K56" i="1"/>
  <c r="K55" i="1"/>
  <c r="K54" i="1"/>
  <c r="K53" i="1"/>
  <c r="K52" i="1"/>
  <c r="J56" i="1"/>
  <c r="J55" i="1"/>
  <c r="J54" i="1"/>
  <c r="J53" i="1"/>
  <c r="J52" i="1"/>
  <c r="K51" i="1"/>
  <c r="J51" i="1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F46" i="4"/>
  <c r="D54" i="2"/>
  <c r="E46" i="4" s="1"/>
  <c r="C54" i="2"/>
  <c r="D46" i="4"/>
  <c r="B54" i="2"/>
  <c r="C46" i="4" s="1"/>
  <c r="G53" i="2"/>
  <c r="F53" i="2"/>
  <c r="E53" i="2"/>
  <c r="F45" i="4"/>
  <c r="D53" i="2"/>
  <c r="E45" i="4"/>
  <c r="C53" i="2"/>
  <c r="D45" i="4"/>
  <c r="B53" i="2"/>
  <c r="C45" i="4" s="1"/>
  <c r="G45" i="4" s="1"/>
  <c r="G52" i="2"/>
  <c r="F52" i="2"/>
  <c r="E52" i="2"/>
  <c r="F44" i="4" s="1"/>
  <c r="G44" i="4" s="1"/>
  <c r="D52" i="2"/>
  <c r="E44" i="4"/>
  <c r="C52" i="2"/>
  <c r="D44" i="4"/>
  <c r="B52" i="2"/>
  <c r="C44" i="4"/>
  <c r="G51" i="2"/>
  <c r="F51" i="2"/>
  <c r="E51" i="2"/>
  <c r="F43" i="4" s="1"/>
  <c r="F47" i="4" s="1"/>
  <c r="D51" i="2"/>
  <c r="E43" i="4"/>
  <c r="C51" i="2"/>
  <c r="D43" i="4"/>
  <c r="D47" i="4" s="1"/>
  <c r="B51" i="2"/>
  <c r="C43" i="4"/>
  <c r="B51" i="1"/>
  <c r="C43" i="3"/>
  <c r="G51" i="1"/>
  <c r="B52" i="1"/>
  <c r="C44" i="3"/>
  <c r="G44" i="3" s="1"/>
  <c r="C51" i="1"/>
  <c r="D43" i="3"/>
  <c r="D47" i="3" s="1"/>
  <c r="D51" i="1"/>
  <c r="E43" i="3" s="1"/>
  <c r="E51" i="1"/>
  <c r="F43" i="3"/>
  <c r="F51" i="1"/>
  <c r="G52" i="1"/>
  <c r="G53" i="1"/>
  <c r="G54" i="1"/>
  <c r="G55" i="1"/>
  <c r="G56" i="1"/>
  <c r="B56" i="1"/>
  <c r="C56" i="1"/>
  <c r="D56" i="1"/>
  <c r="E56" i="1"/>
  <c r="F56" i="1"/>
  <c r="B54" i="1"/>
  <c r="C46" i="3"/>
  <c r="G46" i="3" s="1"/>
  <c r="B55" i="1"/>
  <c r="C54" i="1"/>
  <c r="D46" i="3"/>
  <c r="D54" i="1"/>
  <c r="E46" i="3"/>
  <c r="C55" i="1"/>
  <c r="D55" i="1"/>
  <c r="E54" i="1"/>
  <c r="F46" i="3" s="1"/>
  <c r="F54" i="1"/>
  <c r="E55" i="1"/>
  <c r="F55" i="1"/>
  <c r="B53" i="1"/>
  <c r="C45" i="3" s="1"/>
  <c r="C52" i="1"/>
  <c r="D44" i="3"/>
  <c r="D52" i="1"/>
  <c r="E44" i="3"/>
  <c r="C53" i="1"/>
  <c r="D45" i="3"/>
  <c r="D53" i="1"/>
  <c r="E45" i="3" s="1"/>
  <c r="E52" i="1"/>
  <c r="F44" i="3"/>
  <c r="F52" i="1"/>
  <c r="E53" i="1"/>
  <c r="F45" i="3"/>
  <c r="F53" i="1"/>
  <c r="B4" i="3"/>
  <c r="B51" i="3" s="1"/>
  <c r="I6" i="3"/>
  <c r="A20" i="2"/>
  <c r="A27" i="2" s="1"/>
  <c r="A34" i="2" s="1"/>
  <c r="A41" i="2" s="1"/>
  <c r="A48" i="2" s="1"/>
  <c r="A19" i="2"/>
  <c r="A26" i="2" s="1"/>
  <c r="A33" i="2" s="1"/>
  <c r="A40" i="2" s="1"/>
  <c r="A47" i="2" s="1"/>
  <c r="A18" i="2"/>
  <c r="A25" i="2"/>
  <c r="A32" i="2"/>
  <c r="A39" i="2"/>
  <c r="A46" i="2" s="1"/>
  <c r="A17" i="2"/>
  <c r="A24" i="2"/>
  <c r="A31" i="2" s="1"/>
  <c r="A38" i="2" s="1"/>
  <c r="A45" i="2" s="1"/>
  <c r="B46" i="3"/>
  <c r="B46" i="4"/>
  <c r="B45" i="3"/>
  <c r="B45" i="4"/>
  <c r="B44" i="3"/>
  <c r="B44" i="4" s="1"/>
  <c r="B43" i="3"/>
  <c r="B43" i="4"/>
  <c r="A20" i="1"/>
  <c r="A27" i="1"/>
  <c r="A34" i="1" s="1"/>
  <c r="A41" i="1" s="1"/>
  <c r="A48" i="1" s="1"/>
  <c r="A19" i="1"/>
  <c r="A26" i="1"/>
  <c r="A33" i="1"/>
  <c r="A40" i="1"/>
  <c r="A47" i="1"/>
  <c r="A18" i="1"/>
  <c r="A25" i="1"/>
  <c r="A32" i="1"/>
  <c r="A39" i="1" s="1"/>
  <c r="A46" i="1" s="1"/>
  <c r="A17" i="1"/>
  <c r="A24" i="1"/>
  <c r="A31" i="1"/>
  <c r="A38" i="1" s="1"/>
  <c r="A45" i="1" s="1"/>
  <c r="E47" i="3" l="1"/>
  <c r="G43" i="3"/>
  <c r="C47" i="4"/>
  <c r="G47" i="4" s="1"/>
  <c r="G46" i="4"/>
  <c r="F47" i="3"/>
  <c r="E47" i="4"/>
  <c r="G45" i="3"/>
  <c r="B4" i="4"/>
  <c r="C47" i="3"/>
  <c r="G43" i="4"/>
  <c r="H46" i="3" l="1"/>
  <c r="H46" i="4"/>
  <c r="G47" i="3"/>
</calcChain>
</file>

<file path=xl/sharedStrings.xml><?xml version="1.0" encoding="utf-8"?>
<sst xmlns="http://schemas.openxmlformats.org/spreadsheetml/2006/main" count="905" uniqueCount="91">
  <si>
    <t>A vers B</t>
  </si>
  <si>
    <t>A vers C</t>
  </si>
  <si>
    <t>A vers A</t>
  </si>
  <si>
    <t>A vers D</t>
  </si>
  <si>
    <t>A vers E</t>
  </si>
  <si>
    <t>A vers F</t>
  </si>
  <si>
    <t>VL</t>
  </si>
  <si>
    <t>PL</t>
  </si>
  <si>
    <t>Moto</t>
  </si>
  <si>
    <t>Vélo</t>
  </si>
  <si>
    <t>B vers A</t>
  </si>
  <si>
    <t>B vers C</t>
  </si>
  <si>
    <t>B vers B</t>
  </si>
  <si>
    <t>B vers D</t>
  </si>
  <si>
    <t>B vers E</t>
  </si>
  <si>
    <t>B vers F</t>
  </si>
  <si>
    <t>C vers A</t>
  </si>
  <si>
    <t>C vers B</t>
  </si>
  <si>
    <t>C vers C</t>
  </si>
  <si>
    <t>C vers D</t>
  </si>
  <si>
    <t>C vers E</t>
  </si>
  <si>
    <t>C vers F</t>
  </si>
  <si>
    <t>D vers A</t>
  </si>
  <si>
    <t>D vers B</t>
  </si>
  <si>
    <t>D vers C</t>
  </si>
  <si>
    <t>D vers D</t>
  </si>
  <si>
    <t>D vers E</t>
  </si>
  <si>
    <t>D vers F</t>
  </si>
  <si>
    <t>E vers A</t>
  </si>
  <si>
    <t>E vers B</t>
  </si>
  <si>
    <t>E vers C</t>
  </si>
  <si>
    <t>E vers D</t>
  </si>
  <si>
    <t>E vers E</t>
  </si>
  <si>
    <t>E vers F</t>
  </si>
  <si>
    <t>F vers C</t>
  </si>
  <si>
    <t>F vers D</t>
  </si>
  <si>
    <t>F vers E</t>
  </si>
  <si>
    <t>F vers F</t>
  </si>
  <si>
    <t>F vers A</t>
  </si>
  <si>
    <t>F vers B</t>
  </si>
  <si>
    <t>HEURE</t>
  </si>
  <si>
    <t>Sat</t>
  </si>
  <si>
    <t>Poste :</t>
  </si>
  <si>
    <t>Date :</t>
  </si>
  <si>
    <t>Séquence :</t>
  </si>
  <si>
    <t>A</t>
  </si>
  <si>
    <t>B</t>
  </si>
  <si>
    <t>C</t>
  </si>
  <si>
    <t>BUS</t>
  </si>
  <si>
    <t>COMPTAGE DIRECTIONNEL</t>
  </si>
  <si>
    <t>D</t>
  </si>
  <si>
    <t>E</t>
  </si>
  <si>
    <t>Les mouvements de demi tour sont considérés comme non significatifs</t>
  </si>
  <si>
    <t>UVP</t>
  </si>
  <si>
    <t>F</t>
  </si>
  <si>
    <r>
      <t xml:space="preserve">Les heures surlignées en </t>
    </r>
    <r>
      <rPr>
        <b/>
        <sz val="10"/>
        <color indexed="51"/>
        <rFont val="Calibri"/>
        <family val="2"/>
      </rPr>
      <t>orange</t>
    </r>
    <r>
      <rPr>
        <sz val="10"/>
        <color indexed="8"/>
        <rFont val="Calibri"/>
        <family val="2"/>
      </rPr>
      <t xml:space="preserve"> indique des blocages ponctuelles</t>
    </r>
  </si>
  <si>
    <r>
      <t xml:space="preserve">Les heures surlignées en </t>
    </r>
    <r>
      <rPr>
        <b/>
        <sz val="10"/>
        <color indexed="10"/>
        <rFont val="Calibri"/>
        <family val="2"/>
      </rPr>
      <t>rouge</t>
    </r>
    <r>
      <rPr>
        <sz val="10"/>
        <color indexed="8"/>
        <rFont val="Calibri"/>
        <family val="2"/>
      </rPr>
      <t xml:space="preserve"> indique des blocages longues durée.</t>
    </r>
  </si>
  <si>
    <r>
      <t xml:space="preserve">Les mouvements surlignés en </t>
    </r>
    <r>
      <rPr>
        <b/>
        <sz val="10"/>
        <color indexed="17"/>
        <rFont val="Calibri"/>
        <family val="2"/>
      </rPr>
      <t>vert</t>
    </r>
    <r>
      <rPr>
        <sz val="10"/>
        <color indexed="8"/>
        <rFont val="Calibri"/>
        <family val="2"/>
      </rPr>
      <t xml:space="preserve"> sont illicites.</t>
    </r>
  </si>
  <si>
    <t>Durée :</t>
  </si>
  <si>
    <t>Total</t>
  </si>
  <si>
    <t>1/4 d'heure</t>
  </si>
  <si>
    <t>Lieu/Ville :</t>
  </si>
  <si>
    <t>17h00-17h15</t>
  </si>
  <si>
    <t>17h15-17h30</t>
  </si>
  <si>
    <t>17h30-17h45</t>
  </si>
  <si>
    <t>TC</t>
  </si>
  <si>
    <t>2RM</t>
  </si>
  <si>
    <t>2R</t>
  </si>
  <si>
    <t>charge trafic</t>
  </si>
  <si>
    <t>Période de relevé :</t>
  </si>
  <si>
    <t>UVP = Unité de Véhicule Particulier</t>
  </si>
  <si>
    <t>c'est l'unité d'occupation des véhicules</t>
  </si>
  <si>
    <t>Véh.</t>
  </si>
  <si>
    <t>2R Véh.</t>
  </si>
  <si>
    <t>2RM Véh.</t>
  </si>
  <si>
    <t>TC Véh.</t>
  </si>
  <si>
    <t>PL Véh.</t>
  </si>
  <si>
    <t>VL Véh.</t>
  </si>
  <si>
    <t>Total UVP</t>
  </si>
  <si>
    <t>PL/TC</t>
  </si>
  <si>
    <t>17h45-18h00</t>
  </si>
  <si>
    <t>A - Rue Jean Monnet</t>
  </si>
  <si>
    <t>B - Av Ganzin Ouest</t>
  </si>
  <si>
    <t>D - Av Ganzin Est</t>
  </si>
  <si>
    <t>C - Rue des Fonds Verts</t>
  </si>
  <si>
    <t>11h00-11h15</t>
  </si>
  <si>
    <t>11h15-11h30</t>
  </si>
  <si>
    <t>11h30-11h45</t>
  </si>
  <si>
    <t>11h45-12h00</t>
  </si>
  <si>
    <t>Commune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</si>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</sst>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\ mmm"/>
  </numFmts>
  <fonts count="3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Arial"/>
      <family val="2"/>
    </font>
    <font>
      <b/>
      <sz val="20"/>
      <color indexed="8"/>
      <name val="Calibri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51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4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1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9" fillId="16" borderId="0" applyNumberFormat="0" applyBorder="0" applyAlignment="0" applyProtection="0"/>
    <xf numFmtId="0" fontId="10" fillId="14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7" borderId="8" applyNumberFormat="0" applyAlignment="0" applyProtection="0"/>
  </cellStyleXfs>
  <cellXfs count="14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" fillId="0" borderId="0" xfId="33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17" xfId="0" applyFont="1" applyBorder="1"/>
    <xf numFmtId="49" fontId="24" fillId="0" borderId="9" xfId="31" applyNumberFormat="1" applyFont="1" applyBorder="1" applyAlignment="1">
      <alignment vertical="top"/>
    </xf>
    <xf numFmtId="0" fontId="18" fillId="0" borderId="10" xfId="0" applyFont="1" applyBorder="1"/>
    <xf numFmtId="0" fontId="24" fillId="0" borderId="10" xfId="31" applyFont="1" applyBorder="1" applyAlignment="1">
      <alignment vertical="top"/>
    </xf>
    <xf numFmtId="0" fontId="24" fillId="0" borderId="11" xfId="31" applyFont="1" applyBorder="1" applyAlignment="1">
      <alignment vertical="top"/>
    </xf>
    <xf numFmtId="0" fontId="24" fillId="0" borderId="0" xfId="31" applyFont="1" applyAlignment="1">
      <alignment vertical="top"/>
    </xf>
    <xf numFmtId="0" fontId="18" fillId="0" borderId="20" xfId="0" applyFont="1" applyBorder="1"/>
    <xf numFmtId="0" fontId="24" fillId="0" borderId="12" xfId="31" applyFont="1" applyBorder="1" applyAlignment="1">
      <alignment vertical="top"/>
    </xf>
    <xf numFmtId="0" fontId="24" fillId="0" borderId="13" xfId="31" applyFont="1" applyBorder="1" applyAlignment="1">
      <alignment vertical="top"/>
    </xf>
    <xf numFmtId="0" fontId="18" fillId="0" borderId="21" xfId="0" applyFont="1" applyBorder="1"/>
    <xf numFmtId="0" fontId="24" fillId="0" borderId="14" xfId="31" applyFont="1" applyBorder="1" applyAlignment="1">
      <alignment vertical="top"/>
    </xf>
    <xf numFmtId="0" fontId="18" fillId="0" borderId="15" xfId="0" applyFont="1" applyBorder="1"/>
    <xf numFmtId="0" fontId="24" fillId="0" borderId="15" xfId="31" applyFont="1" applyBorder="1" applyAlignment="1">
      <alignment vertical="top"/>
    </xf>
    <xf numFmtId="0" fontId="24" fillId="0" borderId="16" xfId="31" applyFont="1" applyBorder="1" applyAlignment="1">
      <alignment vertical="top"/>
    </xf>
    <xf numFmtId="0" fontId="18" fillId="0" borderId="22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18" fillId="0" borderId="2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1" fontId="0" fillId="0" borderId="32" xfId="0" applyNumberFormat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8" fillId="0" borderId="34" xfId="0" applyNumberFormat="1" applyFont="1" applyBorder="1" applyAlignment="1">
      <alignment horizontal="center" vertical="center" wrapText="1"/>
    </xf>
    <xf numFmtId="1" fontId="28" fillId="0" borderId="38" xfId="0" applyNumberFormat="1" applyFont="1" applyBorder="1" applyAlignment="1">
      <alignment horizontal="center" vertical="center" wrapText="1"/>
    </xf>
    <xf numFmtId="1" fontId="28" fillId="0" borderId="40" xfId="0" applyNumberFormat="1" applyFont="1" applyBorder="1" applyAlignment="1">
      <alignment horizontal="center" vertical="center" wrapText="1"/>
    </xf>
    <xf numFmtId="0" fontId="21" fillId="0" borderId="22" xfId="33" applyFont="1" applyBorder="1" applyAlignment="1">
      <alignment vertical="center"/>
    </xf>
    <xf numFmtId="0" fontId="1" fillId="0" borderId="24" xfId="33" applyBorder="1"/>
    <xf numFmtId="0" fontId="22" fillId="18" borderId="19" xfId="0" applyFont="1" applyFill="1" applyBorder="1" applyAlignment="1">
      <alignment horizontal="center" vertical="center" wrapText="1"/>
    </xf>
    <xf numFmtId="1" fontId="29" fillId="18" borderId="34" xfId="0" applyNumberFormat="1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1" fontId="30" fillId="18" borderId="38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18" fillId="18" borderId="29" xfId="0" applyFont="1" applyFill="1" applyBorder="1" applyAlignment="1">
      <alignment horizontal="center"/>
    </xf>
    <xf numFmtId="0" fontId="18" fillId="18" borderId="31" xfId="0" applyFont="1" applyFill="1" applyBorder="1" applyAlignment="1">
      <alignment horizontal="center"/>
    </xf>
    <xf numFmtId="0" fontId="18" fillId="18" borderId="37" xfId="0" applyFont="1" applyFill="1" applyBorder="1" applyAlignment="1">
      <alignment horizontal="center"/>
    </xf>
    <xf numFmtId="0" fontId="18" fillId="0" borderId="35" xfId="0" applyFont="1" applyBorder="1"/>
    <xf numFmtId="0" fontId="22" fillId="0" borderId="23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1" fillId="0" borderId="17" xfId="0" applyFont="1" applyBorder="1" applyAlignment="1">
      <alignment horizontal="center" vertical="center" wrapText="1"/>
    </xf>
    <xf numFmtId="1" fontId="32" fillId="0" borderId="41" xfId="0" applyNumberFormat="1" applyFont="1" applyBorder="1" applyAlignment="1">
      <alignment horizontal="center" vertical="center" wrapText="1"/>
    </xf>
    <xf numFmtId="1" fontId="33" fillId="0" borderId="42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/>
    </xf>
    <xf numFmtId="0" fontId="36" fillId="0" borderId="29" xfId="0" applyFont="1" applyBorder="1"/>
    <xf numFmtId="164" fontId="22" fillId="0" borderId="24" xfId="0" applyNumberFormat="1" applyFont="1" applyBorder="1" applyAlignment="1">
      <alignment horizontal="left" vertical="center"/>
    </xf>
    <xf numFmtId="0" fontId="18" fillId="0" borderId="0" xfId="32" applyFont="1"/>
    <xf numFmtId="0" fontId="18" fillId="0" borderId="24" xfId="32" applyFont="1" applyBorder="1"/>
    <xf numFmtId="0" fontId="18" fillId="0" borderId="19" xfId="32" applyFont="1" applyBorder="1" applyAlignment="1">
      <alignment horizontal="center"/>
    </xf>
    <xf numFmtId="0" fontId="18" fillId="0" borderId="34" xfId="32" applyFont="1" applyBorder="1" applyAlignment="1">
      <alignment horizontal="center"/>
    </xf>
    <xf numFmtId="0" fontId="18" fillId="0" borderId="40" xfId="32" applyFont="1" applyBorder="1" applyAlignment="1">
      <alignment horizontal="center"/>
    </xf>
    <xf numFmtId="1" fontId="0" fillId="19" borderId="32" xfId="0" applyNumberFormat="1" applyFill="1" applyBorder="1" applyAlignment="1">
      <alignment horizontal="center" vertical="center" wrapText="1"/>
    </xf>
    <xf numFmtId="0" fontId="18" fillId="0" borderId="17" xfId="32" applyFont="1" applyBorder="1" applyAlignment="1">
      <alignment horizontal="center"/>
    </xf>
    <xf numFmtId="0" fontId="18" fillId="0" borderId="18" xfId="32" applyFont="1" applyBorder="1" applyAlignment="1">
      <alignment horizontal="center"/>
    </xf>
    <xf numFmtId="0" fontId="18" fillId="0" borderId="30" xfId="32" applyFont="1" applyBorder="1" applyAlignment="1">
      <alignment horizontal="center"/>
    </xf>
    <xf numFmtId="0" fontId="18" fillId="0" borderId="0" xfId="32" applyFont="1" applyAlignment="1">
      <alignment horizontal="center"/>
    </xf>
    <xf numFmtId="0" fontId="18" fillId="0" borderId="20" xfId="32" applyFont="1" applyBorder="1" applyAlignment="1">
      <alignment horizontal="center"/>
    </xf>
    <xf numFmtId="0" fontId="18" fillId="0" borderId="32" xfId="32" applyFont="1" applyBorder="1" applyAlignment="1">
      <alignment horizontal="center"/>
    </xf>
    <xf numFmtId="0" fontId="18" fillId="0" borderId="33" xfId="32" applyFont="1" applyBorder="1" applyAlignment="1">
      <alignment horizontal="center"/>
    </xf>
    <xf numFmtId="0" fontId="18" fillId="0" borderId="35" xfId="32" applyFont="1" applyBorder="1" applyAlignment="1">
      <alignment horizontal="center"/>
    </xf>
    <xf numFmtId="0" fontId="18" fillId="0" borderId="36" xfId="32" applyFont="1" applyBorder="1" applyAlignment="1">
      <alignment horizontal="center"/>
    </xf>
    <xf numFmtId="0" fontId="18" fillId="0" borderId="21" xfId="32" applyFont="1" applyBorder="1" applyAlignment="1">
      <alignment horizontal="center"/>
    </xf>
    <xf numFmtId="0" fontId="18" fillId="0" borderId="38" xfId="32" applyFont="1" applyBorder="1" applyAlignment="1">
      <alignment horizontal="center"/>
    </xf>
    <xf numFmtId="0" fontId="18" fillId="0" borderId="39" xfId="32" applyFont="1" applyBorder="1" applyAlignment="1">
      <alignment horizontal="center"/>
    </xf>
    <xf numFmtId="0" fontId="18" fillId="0" borderId="22" xfId="32" applyFont="1" applyBorder="1"/>
    <xf numFmtId="0" fontId="18" fillId="0" borderId="23" xfId="32" applyFont="1" applyBorder="1"/>
    <xf numFmtId="0" fontId="18" fillId="20" borderId="19" xfId="32" applyFont="1" applyFill="1" applyBorder="1" applyAlignment="1">
      <alignment horizontal="center"/>
    </xf>
    <xf numFmtId="0" fontId="18" fillId="20" borderId="34" xfId="32" applyFont="1" applyFill="1" applyBorder="1" applyAlignment="1">
      <alignment horizontal="center"/>
    </xf>
    <xf numFmtId="0" fontId="18" fillId="20" borderId="40" xfId="32" applyFont="1" applyFill="1" applyBorder="1" applyAlignment="1">
      <alignment horizontal="center"/>
    </xf>
    <xf numFmtId="0" fontId="18" fillId="21" borderId="17" xfId="32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3" fillId="0" borderId="22" xfId="33" applyFont="1" applyBorder="1" applyAlignment="1">
      <alignment horizontal="center" vertical="center"/>
    </xf>
    <xf numFmtId="0" fontId="23" fillId="0" borderId="23" xfId="33" applyFont="1" applyBorder="1" applyAlignment="1">
      <alignment horizontal="center" vertical="center"/>
    </xf>
    <xf numFmtId="0" fontId="23" fillId="0" borderId="24" xfId="33" applyFont="1" applyBorder="1" applyAlignment="1">
      <alignment horizontal="center" vertical="center"/>
    </xf>
    <xf numFmtId="0" fontId="21" fillId="0" borderId="22" xfId="33" applyFont="1" applyBorder="1" applyAlignment="1">
      <alignment horizontal="center" vertical="center"/>
    </xf>
    <xf numFmtId="0" fontId="21" fillId="0" borderId="23" xfId="33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8" fillId="18" borderId="39" xfId="0" applyFont="1" applyFill="1" applyBorder="1" applyAlignment="1">
      <alignment horizontal="center" vertical="center"/>
    </xf>
    <xf numFmtId="0" fontId="18" fillId="18" borderId="43" xfId="0" applyFont="1" applyFill="1" applyBorder="1" applyAlignment="1">
      <alignment horizontal="center" vertical="center"/>
    </xf>
    <xf numFmtId="0" fontId="18" fillId="18" borderId="44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164" fontId="18" fillId="18" borderId="33" xfId="0" applyNumberFormat="1" applyFont="1" applyFill="1" applyBorder="1" applyAlignment="1">
      <alignment horizontal="center" vertical="center"/>
    </xf>
    <xf numFmtId="164" fontId="18" fillId="18" borderId="45" xfId="0" applyNumberFormat="1" applyFont="1" applyFill="1" applyBorder="1" applyAlignment="1">
      <alignment horizontal="center" vertical="center"/>
    </xf>
    <xf numFmtId="164" fontId="18" fillId="18" borderId="46" xfId="0" applyNumberFormat="1" applyFont="1" applyFill="1" applyBorder="1" applyAlignment="1">
      <alignment horizontal="center" vertical="center"/>
    </xf>
    <xf numFmtId="0" fontId="18" fillId="18" borderId="30" xfId="0" applyFont="1" applyFill="1" applyBorder="1" applyAlignment="1">
      <alignment horizontal="center" vertical="center"/>
    </xf>
    <xf numFmtId="0" fontId="18" fillId="18" borderId="47" xfId="0" applyFont="1" applyFill="1" applyBorder="1" applyAlignment="1">
      <alignment horizontal="center" vertical="center"/>
    </xf>
    <xf numFmtId="0" fontId="18" fillId="18" borderId="48" xfId="0" applyFont="1" applyFill="1" applyBorder="1" applyAlignment="1">
      <alignment horizontal="center" vertical="center"/>
    </xf>
    <xf numFmtId="0" fontId="18" fillId="18" borderId="33" xfId="0" applyFont="1" applyFill="1" applyBorder="1" applyAlignment="1">
      <alignment horizontal="center" vertical="center"/>
    </xf>
    <xf numFmtId="0" fontId="18" fillId="18" borderId="45" xfId="0" applyFont="1" applyFill="1" applyBorder="1" applyAlignment="1">
      <alignment horizontal="center" vertical="center"/>
    </xf>
    <xf numFmtId="0" fontId="18" fillId="18" borderId="46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5" xfId="0" applyNumberFormat="1" applyFont="1" applyBorder="1" applyAlignment="1">
      <alignment horizontal="center" vertical="center"/>
    </xf>
    <xf numFmtId="164" fontId="18" fillId="0" borderId="46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_HPM" xfId="31" xr:uid="{00000000-0005-0000-0000-00001F000000}"/>
    <cellStyle name="Normal_Modele TABLEAU rapport CD vierge" xfId="32" xr:uid="{00000000-0005-0000-0000-000020000000}"/>
    <cellStyle name="Normal_Synthese" xfId="33" xr:uid="{00000000-0005-0000-0000-000021000000}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19</xdr:row>
      <xdr:rowOff>85725</xdr:rowOff>
    </xdr:from>
    <xdr:to>
      <xdr:col>6</xdr:col>
      <xdr:colOff>114300</xdr:colOff>
      <xdr:row>28</xdr:row>
      <xdr:rowOff>76200</xdr:rowOff>
    </xdr:to>
    <xdr:pic>
      <xdr:nvPicPr>
        <xdr:cNvPr id="9302" name="Image 102">
          <a:extLst>
            <a:ext uri="{FF2B5EF4-FFF2-40B4-BE49-F238E27FC236}">
              <a16:creationId xmlns:a16="http://schemas.microsoft.com/office/drawing/2014/main" id="{604C7E68-FA94-A710-D5BE-664F2FAA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171825"/>
          <a:ext cx="19431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1</xdr:row>
      <xdr:rowOff>38100</xdr:rowOff>
    </xdr:from>
    <xdr:to>
      <xdr:col>8</xdr:col>
      <xdr:colOff>752475</xdr:colOff>
      <xdr:row>1</xdr:row>
      <xdr:rowOff>581025</xdr:rowOff>
    </xdr:to>
    <xdr:pic>
      <xdr:nvPicPr>
        <xdr:cNvPr id="9303" name="Picture 1">
          <a:extLst>
            <a:ext uri="{FF2B5EF4-FFF2-40B4-BE49-F238E27FC236}">
              <a16:creationId xmlns:a16="http://schemas.microsoft.com/office/drawing/2014/main" id="{54B5092E-CD21-907E-7567-19711CFF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48</xdr:row>
      <xdr:rowOff>38100</xdr:rowOff>
    </xdr:from>
    <xdr:to>
      <xdr:col>8</xdr:col>
      <xdr:colOff>752475</xdr:colOff>
      <xdr:row>48</xdr:row>
      <xdr:rowOff>581025</xdr:rowOff>
    </xdr:to>
    <xdr:pic>
      <xdr:nvPicPr>
        <xdr:cNvPr id="9304" name="Picture 1">
          <a:extLst>
            <a:ext uri="{FF2B5EF4-FFF2-40B4-BE49-F238E27FC236}">
              <a16:creationId xmlns:a16="http://schemas.microsoft.com/office/drawing/2014/main" id="{C3F55340-3329-EB28-6AFD-C90832B9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906780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25196</xdr:colOff>
      <xdr:row>7</xdr:row>
      <xdr:rowOff>24093</xdr:rowOff>
    </xdr:from>
    <xdr:to>
      <xdr:col>1</xdr:col>
      <xdr:colOff>760304</xdr:colOff>
      <xdr:row>9</xdr:row>
      <xdr:rowOff>31377</xdr:rowOff>
    </xdr:to>
    <xdr:sp macro="" textlink="'Détail Ven'!B2:D2">
      <xdr:nvSpPr>
        <xdr:cNvPr id="68" name="Text Box 404">
          <a:extLst>
            <a:ext uri="{FF2B5EF4-FFF2-40B4-BE49-F238E27FC236}">
              <a16:creationId xmlns:a16="http://schemas.microsoft.com/office/drawing/2014/main" id="{8C6F2B5C-675C-8FF2-4672-3EC166B1A78A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316549" y="1736912"/>
          <a:ext cx="735108" cy="276225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5E946966-A7C4-4868-8EFF-70DABD5ED408}" type="TxLink"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CD</a:t>
          </a:fld>
          <a:endParaRPr lang="fr-FR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295275</xdr:colOff>
      <xdr:row>8</xdr:row>
      <xdr:rowOff>0</xdr:rowOff>
    </xdr:from>
    <xdr:to>
      <xdr:col>8</xdr:col>
      <xdr:colOff>847725</xdr:colOff>
      <xdr:row>13</xdr:row>
      <xdr:rowOff>85725</xdr:rowOff>
    </xdr:to>
    <xdr:grpSp>
      <xdr:nvGrpSpPr>
        <xdr:cNvPr id="9306" name="Group 1011">
          <a:extLst>
            <a:ext uri="{FF2B5EF4-FFF2-40B4-BE49-F238E27FC236}">
              <a16:creationId xmlns:a16="http://schemas.microsoft.com/office/drawing/2014/main" id="{C818DEBE-FD21-467C-132A-2F97F0A539E6}"/>
            </a:ext>
          </a:extLst>
        </xdr:cNvPr>
        <xdr:cNvGrpSpPr>
          <a:grpSpLocks/>
        </xdr:cNvGrpSpPr>
      </xdr:nvGrpSpPr>
      <xdr:grpSpPr bwMode="auto">
        <a:xfrm>
          <a:off x="7043738" y="1614488"/>
          <a:ext cx="552450" cy="752475"/>
          <a:chOff x="1071" y="173"/>
          <a:chExt cx="58" cy="79"/>
        </a:xfrm>
      </xdr:grpSpPr>
      <xdr:sp macro="" textlink="">
        <xdr:nvSpPr>
          <xdr:cNvPr id="9354" name="AutoShape 1012">
            <a:extLst>
              <a:ext uri="{FF2B5EF4-FFF2-40B4-BE49-F238E27FC236}">
                <a16:creationId xmlns:a16="http://schemas.microsoft.com/office/drawing/2014/main" id="{69E2BC66-C7B4-8E70-F12B-F8FC03319B89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051" y="199"/>
            <a:ext cx="79" cy="28"/>
          </a:xfrm>
          <a:prstGeom prst="notchedRightArrow">
            <a:avLst>
              <a:gd name="adj1" fmla="val 50000"/>
              <a:gd name="adj2" fmla="val 7053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  <xdr:sp macro="" textlink="">
        <xdr:nvSpPr>
          <xdr:cNvPr id="9355" name="Oval 1013">
            <a:extLst>
              <a:ext uri="{FF2B5EF4-FFF2-40B4-BE49-F238E27FC236}">
                <a16:creationId xmlns:a16="http://schemas.microsoft.com/office/drawing/2014/main" id="{D37339F6-787E-6835-46E4-B31D99F5C162}"/>
              </a:ext>
            </a:extLst>
          </xdr:cNvPr>
          <xdr:cNvSpPr>
            <a:spLocks noChangeArrowheads="1"/>
          </xdr:cNvSpPr>
        </xdr:nvSpPr>
        <xdr:spPr bwMode="auto">
          <a:xfrm>
            <a:off x="1071" y="196"/>
            <a:ext cx="39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  <xdr:sp macro="" textlink="">
        <xdr:nvSpPr>
          <xdr:cNvPr id="2038" name="Text Box 1014">
            <a:extLst>
              <a:ext uri="{FF2B5EF4-FFF2-40B4-BE49-F238E27FC236}">
                <a16:creationId xmlns:a16="http://schemas.microsoft.com/office/drawing/2014/main" id="{25C6E5D2-FB9B-9905-89FC-CC219F8D1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8" y="201"/>
            <a:ext cx="51" cy="4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endParaRPr lang="fr-FR" sz="1400" b="1" i="0" u="none" strike="noStrike" baseline="0">
              <a:solidFill>
                <a:srgbClr val="000000"/>
              </a:solidFill>
              <a:latin typeface="Balloon"/>
              <a:cs typeface="Times New Roman"/>
            </a:endParaRPr>
          </a:p>
          <a:p>
            <a:pPr algn="l" rtl="0">
              <a:defRPr sz="1000"/>
            </a:pPr>
            <a:endParaRPr lang="fr-FR" sz="1400" b="1" i="0" u="none" strike="noStrike" baseline="0">
              <a:solidFill>
                <a:srgbClr val="000000"/>
              </a:solidFill>
              <a:latin typeface="Balloon"/>
            </a:endParaRPr>
          </a:p>
        </xdr:txBody>
      </xdr:sp>
    </xdr:grpSp>
    <xdr:clientData/>
  </xdr:twoCellAnchor>
  <xdr:twoCellAnchor>
    <xdr:from>
      <xdr:col>2</xdr:col>
      <xdr:colOff>704850</xdr:colOff>
      <xdr:row>66</xdr:row>
      <xdr:rowOff>47625</xdr:rowOff>
    </xdr:from>
    <xdr:to>
      <xdr:col>3</xdr:col>
      <xdr:colOff>561975</xdr:colOff>
      <xdr:row>70</xdr:row>
      <xdr:rowOff>104775</xdr:rowOff>
    </xdr:to>
    <xdr:sp macro="" textlink="">
      <xdr:nvSpPr>
        <xdr:cNvPr id="9307" name="Oval 44">
          <a:extLst>
            <a:ext uri="{FF2B5EF4-FFF2-40B4-BE49-F238E27FC236}">
              <a16:creationId xmlns:a16="http://schemas.microsoft.com/office/drawing/2014/main" id="{0C317652-A1EC-DAAC-C441-99EDFB6DD2B3}"/>
            </a:ext>
          </a:extLst>
        </xdr:cNvPr>
        <xdr:cNvSpPr>
          <a:spLocks noChangeArrowheads="1"/>
        </xdr:cNvSpPr>
      </xdr:nvSpPr>
      <xdr:spPr bwMode="auto">
        <a:xfrm>
          <a:off x="1695450" y="12411075"/>
          <a:ext cx="742950" cy="704850"/>
        </a:xfrm>
        <a:prstGeom prst="ellipse">
          <a:avLst/>
        </a:prstGeom>
        <a:noFill/>
        <a:ln w="57150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619125</xdr:colOff>
      <xdr:row>33</xdr:row>
      <xdr:rowOff>9525</xdr:rowOff>
    </xdr:from>
    <xdr:to>
      <xdr:col>7</xdr:col>
      <xdr:colOff>247650</xdr:colOff>
      <xdr:row>36</xdr:row>
      <xdr:rowOff>85725</xdr:rowOff>
    </xdr:to>
    <xdr:pic>
      <xdr:nvPicPr>
        <xdr:cNvPr id="9308" name="Picture 386">
          <a:extLst>
            <a:ext uri="{FF2B5EF4-FFF2-40B4-BE49-F238E27FC236}">
              <a16:creationId xmlns:a16="http://schemas.microsoft.com/office/drawing/2014/main" id="{8A2CA268-5D85-2008-BB22-EA9FD4BF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4179187">
          <a:off x="5172075" y="4943475"/>
          <a:ext cx="47625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315443</xdr:colOff>
      <xdr:row>33</xdr:row>
      <xdr:rowOff>96929</xdr:rowOff>
    </xdr:from>
    <xdr:to>
      <xdr:col>6</xdr:col>
      <xdr:colOff>658343</xdr:colOff>
      <xdr:row>35</xdr:row>
      <xdr:rowOff>40179</xdr:rowOff>
    </xdr:to>
    <xdr:sp macro="" textlink="$D$45">
      <xdr:nvSpPr>
        <xdr:cNvPr id="92" name="Text Box 404">
          <a:extLst>
            <a:ext uri="{FF2B5EF4-FFF2-40B4-BE49-F238E27FC236}">
              <a16:creationId xmlns:a16="http://schemas.microsoft.com/office/drawing/2014/main" id="{2CAE2B0E-AA03-A530-355A-B6DE8026C65E}"/>
            </a:ext>
          </a:extLst>
        </xdr:cNvPr>
        <xdr:cNvSpPr txBox="1">
          <a:spLocks noChangeAspect="1" noChangeArrowheads="1"/>
        </xdr:cNvSpPr>
      </xdr:nvSpPr>
      <xdr:spPr bwMode="auto">
        <a:xfrm>
          <a:off x="4842619" y="5105958"/>
          <a:ext cx="342900" cy="21219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1294D5EC-8193-4051-9112-C7B6C7ED477C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23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683556</xdr:colOff>
      <xdr:row>31</xdr:row>
      <xdr:rowOff>75077</xdr:rowOff>
    </xdr:from>
    <xdr:to>
      <xdr:col>7</xdr:col>
      <xdr:colOff>131666</xdr:colOff>
      <xdr:row>32</xdr:row>
      <xdr:rowOff>133981</xdr:rowOff>
    </xdr:to>
    <xdr:sp macro="" textlink="$F$45">
      <xdr:nvSpPr>
        <xdr:cNvPr id="93" name="Text Box 404">
          <a:extLst>
            <a:ext uri="{FF2B5EF4-FFF2-40B4-BE49-F238E27FC236}">
              <a16:creationId xmlns:a16="http://schemas.microsoft.com/office/drawing/2014/main" id="{D0D0C61B-8C4B-C54E-E7CA-1FE68A5230D5}"/>
            </a:ext>
          </a:extLst>
        </xdr:cNvPr>
        <xdr:cNvSpPr txBox="1">
          <a:spLocks noChangeAspect="1" noChangeArrowheads="1"/>
        </xdr:cNvSpPr>
      </xdr:nvSpPr>
      <xdr:spPr bwMode="auto">
        <a:xfrm>
          <a:off x="5210732" y="4815165"/>
          <a:ext cx="333375" cy="1933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19758CA-EFC1-4EC7-A916-76AC62FFFA43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25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493056</xdr:colOff>
      <xdr:row>32</xdr:row>
      <xdr:rowOff>85723</xdr:rowOff>
    </xdr:from>
    <xdr:to>
      <xdr:col>6</xdr:col>
      <xdr:colOff>835956</xdr:colOff>
      <xdr:row>34</xdr:row>
      <xdr:rowOff>18343</xdr:rowOff>
    </xdr:to>
    <xdr:sp macro="" textlink="$C$45">
      <xdr:nvSpPr>
        <xdr:cNvPr id="94" name="Text Box 404">
          <a:extLst>
            <a:ext uri="{FF2B5EF4-FFF2-40B4-BE49-F238E27FC236}">
              <a16:creationId xmlns:a16="http://schemas.microsoft.com/office/drawing/2014/main" id="{985C875D-2C59-5558-73D5-D5C7B2FEF889}"/>
            </a:ext>
          </a:extLst>
        </xdr:cNvPr>
        <xdr:cNvSpPr txBox="1">
          <a:spLocks noChangeAspect="1" noChangeArrowheads="1"/>
        </xdr:cNvSpPr>
      </xdr:nvSpPr>
      <xdr:spPr bwMode="auto">
        <a:xfrm>
          <a:off x="5020232" y="4960282"/>
          <a:ext cx="342900" cy="2015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D5FB56C5-6F5D-4254-AB39-F1DCD6412514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9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770962</xdr:colOff>
      <xdr:row>36</xdr:row>
      <xdr:rowOff>56028</xdr:rowOff>
    </xdr:from>
    <xdr:to>
      <xdr:col>7</xdr:col>
      <xdr:colOff>361387</xdr:colOff>
      <xdr:row>38</xdr:row>
      <xdr:rowOff>75155</xdr:rowOff>
    </xdr:to>
    <xdr:sp macro="" textlink="$E$47">
      <xdr:nvSpPr>
        <xdr:cNvPr id="95" name="Text Box 404">
          <a:extLst>
            <a:ext uri="{FF2B5EF4-FFF2-40B4-BE49-F238E27FC236}">
              <a16:creationId xmlns:a16="http://schemas.microsoft.com/office/drawing/2014/main" id="{D179F647-6DAB-3F43-E41D-66A4FC1237C9}"/>
            </a:ext>
          </a:extLst>
        </xdr:cNvPr>
        <xdr:cNvSpPr txBox="1">
          <a:spLocks noChangeAspect="1" noChangeArrowheads="1"/>
        </xdr:cNvSpPr>
      </xdr:nvSpPr>
      <xdr:spPr bwMode="auto">
        <a:xfrm>
          <a:off x="5298138" y="5468469"/>
          <a:ext cx="475690" cy="2880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215C9E67-0B36-4704-B846-C48BBAEED67A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131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85722</xdr:colOff>
      <xdr:row>35</xdr:row>
      <xdr:rowOff>7281</xdr:rowOff>
    </xdr:from>
    <xdr:to>
      <xdr:col>7</xdr:col>
      <xdr:colOff>609037</xdr:colOff>
      <xdr:row>37</xdr:row>
      <xdr:rowOff>7846</xdr:rowOff>
    </xdr:to>
    <xdr:sp macro="" textlink="$G$45">
      <xdr:nvSpPr>
        <xdr:cNvPr id="96" name="Text Box 404">
          <a:extLst>
            <a:ext uri="{FF2B5EF4-FFF2-40B4-BE49-F238E27FC236}">
              <a16:creationId xmlns:a16="http://schemas.microsoft.com/office/drawing/2014/main" id="{EE14E135-12EA-3A78-987D-45EBF27C2557}"/>
            </a:ext>
          </a:extLst>
        </xdr:cNvPr>
        <xdr:cNvSpPr txBox="1">
          <a:spLocks noChangeAspect="1" noChangeArrowheads="1"/>
        </xdr:cNvSpPr>
      </xdr:nvSpPr>
      <xdr:spPr bwMode="auto">
        <a:xfrm>
          <a:off x="5498163" y="5285252"/>
          <a:ext cx="523315" cy="26950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EBE0959F-27C8-4ADE-8D99-7D618BAE44F0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58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885262</xdr:colOff>
      <xdr:row>27</xdr:row>
      <xdr:rowOff>67233</xdr:rowOff>
    </xdr:from>
    <xdr:to>
      <xdr:col>6</xdr:col>
      <xdr:colOff>285748</xdr:colOff>
      <xdr:row>29</xdr:row>
      <xdr:rowOff>76838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A0A3233A-CCF7-481C-8241-44BC87C95DAE}"/>
            </a:ext>
          </a:extLst>
        </xdr:cNvPr>
        <xdr:cNvSpPr txBox="1">
          <a:spLocks noChangeArrowheads="1"/>
        </xdr:cNvSpPr>
      </xdr:nvSpPr>
      <xdr:spPr bwMode="auto">
        <a:xfrm>
          <a:off x="4527174" y="4269439"/>
          <a:ext cx="285750" cy="2785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6</xdr:col>
      <xdr:colOff>47625</xdr:colOff>
      <xdr:row>29</xdr:row>
      <xdr:rowOff>38100</xdr:rowOff>
    </xdr:from>
    <xdr:to>
      <xdr:col>6</xdr:col>
      <xdr:colOff>819150</xdr:colOff>
      <xdr:row>33</xdr:row>
      <xdr:rowOff>9525</xdr:rowOff>
    </xdr:to>
    <xdr:grpSp>
      <xdr:nvGrpSpPr>
        <xdr:cNvPr id="9315" name="Group 372">
          <a:extLst>
            <a:ext uri="{FF2B5EF4-FFF2-40B4-BE49-F238E27FC236}">
              <a16:creationId xmlns:a16="http://schemas.microsoft.com/office/drawing/2014/main" id="{5584E029-D46A-9DDE-9BF1-B1D76691A7A6}"/>
            </a:ext>
          </a:extLst>
        </xdr:cNvPr>
        <xdr:cNvGrpSpPr>
          <a:grpSpLocks/>
        </xdr:cNvGrpSpPr>
      </xdr:nvGrpSpPr>
      <xdr:grpSpPr bwMode="auto">
        <a:xfrm rot="-7992878">
          <a:off x="5033963" y="4319588"/>
          <a:ext cx="504825" cy="771525"/>
          <a:chOff x="897" y="273"/>
          <a:chExt cx="52" cy="88"/>
        </a:xfrm>
      </xdr:grpSpPr>
      <xdr:pic>
        <xdr:nvPicPr>
          <xdr:cNvPr id="9351" name="Picture 373">
            <a:extLst>
              <a:ext uri="{FF2B5EF4-FFF2-40B4-BE49-F238E27FC236}">
                <a16:creationId xmlns:a16="http://schemas.microsoft.com/office/drawing/2014/main" id="{AAAB870D-968E-AA3F-84D3-A790210385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52" name="Picture 374">
            <a:extLst>
              <a:ext uri="{FF2B5EF4-FFF2-40B4-BE49-F238E27FC236}">
                <a16:creationId xmlns:a16="http://schemas.microsoft.com/office/drawing/2014/main" id="{623B350E-F79D-504E-DB60-57C36E9D0C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53" name="Picture 375">
            <a:extLst>
              <a:ext uri="{FF2B5EF4-FFF2-40B4-BE49-F238E27FC236}">
                <a16:creationId xmlns:a16="http://schemas.microsoft.com/office/drawing/2014/main" id="{CA68D3E9-383D-D33C-A188-D2B326E29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171450</xdr:colOff>
      <xdr:row>22</xdr:row>
      <xdr:rowOff>133350</xdr:rowOff>
    </xdr:from>
    <xdr:to>
      <xdr:col>3</xdr:col>
      <xdr:colOff>666750</xdr:colOff>
      <xdr:row>29</xdr:row>
      <xdr:rowOff>47625</xdr:rowOff>
    </xdr:to>
    <xdr:grpSp>
      <xdr:nvGrpSpPr>
        <xdr:cNvPr id="9316" name="Group 372">
          <a:extLst>
            <a:ext uri="{FF2B5EF4-FFF2-40B4-BE49-F238E27FC236}">
              <a16:creationId xmlns:a16="http://schemas.microsoft.com/office/drawing/2014/main" id="{21CF3EA3-6CDB-E26B-FF29-5A6B99BAF0D1}"/>
            </a:ext>
          </a:extLst>
        </xdr:cNvPr>
        <xdr:cNvGrpSpPr>
          <a:grpSpLocks/>
        </xdr:cNvGrpSpPr>
      </xdr:nvGrpSpPr>
      <xdr:grpSpPr bwMode="auto">
        <a:xfrm>
          <a:off x="2181225" y="3614738"/>
          <a:ext cx="495300" cy="847725"/>
          <a:chOff x="897" y="273"/>
          <a:chExt cx="52" cy="88"/>
        </a:xfrm>
      </xdr:grpSpPr>
      <xdr:pic>
        <xdr:nvPicPr>
          <xdr:cNvPr id="9348" name="Picture 373">
            <a:extLst>
              <a:ext uri="{FF2B5EF4-FFF2-40B4-BE49-F238E27FC236}">
                <a16:creationId xmlns:a16="http://schemas.microsoft.com/office/drawing/2014/main" id="{89798975-700A-0094-F104-DB3FD756C1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49" name="Picture 374">
            <a:extLst>
              <a:ext uri="{FF2B5EF4-FFF2-40B4-BE49-F238E27FC236}">
                <a16:creationId xmlns:a16="http://schemas.microsoft.com/office/drawing/2014/main" id="{572FD7FE-F0EE-BF0B-9C2C-5C338E9B3D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50" name="Picture 375">
            <a:extLst>
              <a:ext uri="{FF2B5EF4-FFF2-40B4-BE49-F238E27FC236}">
                <a16:creationId xmlns:a16="http://schemas.microsoft.com/office/drawing/2014/main" id="{5D38248E-B34F-E868-5C8E-78E035FBA1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247650</xdr:colOff>
      <xdr:row>21</xdr:row>
      <xdr:rowOff>47625</xdr:rowOff>
    </xdr:from>
    <xdr:to>
      <xdr:col>7</xdr:col>
      <xdr:colOff>733425</xdr:colOff>
      <xdr:row>25</xdr:row>
      <xdr:rowOff>28575</xdr:rowOff>
    </xdr:to>
    <xdr:pic>
      <xdr:nvPicPr>
        <xdr:cNvPr id="9317" name="Picture 386">
          <a:extLst>
            <a:ext uri="{FF2B5EF4-FFF2-40B4-BE49-F238E27FC236}">
              <a16:creationId xmlns:a16="http://schemas.microsoft.com/office/drawing/2014/main" id="{72AC9F51-0EAB-E6D5-6A2D-48818B92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1343785">
          <a:off x="5667375" y="3400425"/>
          <a:ext cx="4857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333375</xdr:colOff>
      <xdr:row>23</xdr:row>
      <xdr:rowOff>133350</xdr:rowOff>
    </xdr:from>
    <xdr:to>
      <xdr:col>2</xdr:col>
      <xdr:colOff>819150</xdr:colOff>
      <xdr:row>27</xdr:row>
      <xdr:rowOff>123825</xdr:rowOff>
    </xdr:to>
    <xdr:pic>
      <xdr:nvPicPr>
        <xdr:cNvPr id="9318" name="Picture 384">
          <a:extLst>
            <a:ext uri="{FF2B5EF4-FFF2-40B4-BE49-F238E27FC236}">
              <a16:creationId xmlns:a16="http://schemas.microsoft.com/office/drawing/2014/main" id="{069937BF-7B32-802A-A660-5B697812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-9400485">
          <a:off x="1323975" y="3752850"/>
          <a:ext cx="4857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238125</xdr:colOff>
      <xdr:row>9</xdr:row>
      <xdr:rowOff>123825</xdr:rowOff>
    </xdr:from>
    <xdr:to>
      <xdr:col>4</xdr:col>
      <xdr:colOff>762000</xdr:colOff>
      <xdr:row>13</xdr:row>
      <xdr:rowOff>66675</xdr:rowOff>
    </xdr:to>
    <xdr:pic>
      <xdr:nvPicPr>
        <xdr:cNvPr id="9319" name="Picture 369">
          <a:extLst>
            <a:ext uri="{FF2B5EF4-FFF2-40B4-BE49-F238E27FC236}">
              <a16:creationId xmlns:a16="http://schemas.microsoft.com/office/drawing/2014/main" id="{9C08787C-04FC-3AA5-0229-17366967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-4091585">
          <a:off x="3024188" y="1852612"/>
          <a:ext cx="47625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348490</xdr:colOff>
      <xdr:row>18</xdr:row>
      <xdr:rowOff>31938</xdr:rowOff>
    </xdr:from>
    <xdr:to>
      <xdr:col>4</xdr:col>
      <xdr:colOff>634240</xdr:colOff>
      <xdr:row>20</xdr:row>
      <xdr:rowOff>24655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2CD5989D-F69E-49C3-3E62-017F1EAC9E26}"/>
            </a:ext>
          </a:extLst>
        </xdr:cNvPr>
        <xdr:cNvSpPr txBox="1">
          <a:spLocks noChangeArrowheads="1"/>
        </xdr:cNvSpPr>
      </xdr:nvSpPr>
      <xdr:spPr bwMode="auto">
        <a:xfrm>
          <a:off x="3105137" y="3023909"/>
          <a:ext cx="285750" cy="2616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6</xdr:col>
      <xdr:colOff>70578</xdr:colOff>
      <xdr:row>22</xdr:row>
      <xdr:rowOff>5608</xdr:rowOff>
    </xdr:from>
    <xdr:to>
      <xdr:col>6</xdr:col>
      <xdr:colOff>350725</xdr:colOff>
      <xdr:row>23</xdr:row>
      <xdr:rowOff>128104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8E63E8C3-4AB5-F7DC-99B7-99307D2B5D6E}"/>
            </a:ext>
          </a:extLst>
        </xdr:cNvPr>
        <xdr:cNvSpPr txBox="1">
          <a:spLocks noChangeArrowheads="1"/>
        </xdr:cNvSpPr>
      </xdr:nvSpPr>
      <xdr:spPr bwMode="auto">
        <a:xfrm>
          <a:off x="4597754" y="3535461"/>
          <a:ext cx="280147" cy="2569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667850</xdr:colOff>
      <xdr:row>25</xdr:row>
      <xdr:rowOff>23532</xdr:rowOff>
    </xdr:from>
    <xdr:to>
      <xdr:col>4</xdr:col>
      <xdr:colOff>78188</xdr:colOff>
      <xdr:row>27</xdr:row>
      <xdr:rowOff>11585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3D84A83B-AFA9-F0F7-98B3-302D4DC6C183}"/>
            </a:ext>
          </a:extLst>
        </xdr:cNvPr>
        <xdr:cNvSpPr txBox="1">
          <a:spLocks noChangeArrowheads="1"/>
        </xdr:cNvSpPr>
      </xdr:nvSpPr>
      <xdr:spPr bwMode="auto">
        <a:xfrm>
          <a:off x="2539232" y="3956797"/>
          <a:ext cx="295603" cy="2569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75644</xdr:colOff>
      <xdr:row>13</xdr:row>
      <xdr:rowOff>15688</xdr:rowOff>
    </xdr:from>
    <xdr:to>
      <xdr:col>4</xdr:col>
      <xdr:colOff>456644</xdr:colOff>
      <xdr:row>14</xdr:row>
      <xdr:rowOff>101465</xdr:rowOff>
    </xdr:to>
    <xdr:sp macro="" textlink="$D$43">
      <xdr:nvSpPr>
        <xdr:cNvPr id="71" name="Text Box 404">
          <a:extLst>
            <a:ext uri="{FF2B5EF4-FFF2-40B4-BE49-F238E27FC236}">
              <a16:creationId xmlns:a16="http://schemas.microsoft.com/office/drawing/2014/main" id="{F57BBD9E-9DB4-9CA0-3526-3BFAE9E50AC3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2832291" y="2335306"/>
          <a:ext cx="381000" cy="22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04F518F-9DAF-41AE-88FF-617025182213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182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544050</xdr:colOff>
      <xdr:row>13</xdr:row>
      <xdr:rowOff>6163</xdr:rowOff>
    </xdr:from>
    <xdr:to>
      <xdr:col>5</xdr:col>
      <xdr:colOff>39225</xdr:colOff>
      <xdr:row>14</xdr:row>
      <xdr:rowOff>91940</xdr:rowOff>
    </xdr:to>
    <xdr:sp macro="" textlink="$F$43">
      <xdr:nvSpPr>
        <xdr:cNvPr id="72" name="Text Box 404">
          <a:extLst>
            <a:ext uri="{FF2B5EF4-FFF2-40B4-BE49-F238E27FC236}">
              <a16:creationId xmlns:a16="http://schemas.microsoft.com/office/drawing/2014/main" id="{A837B261-B95B-9663-1DD5-55FE3BEDD6A5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3300697" y="2325781"/>
          <a:ext cx="380440" cy="22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87A9D4B-158A-4B88-9D03-56C97A57B66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14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302563</xdr:colOff>
      <xdr:row>13</xdr:row>
      <xdr:rowOff>36419</xdr:rowOff>
    </xdr:from>
    <xdr:to>
      <xdr:col>4</xdr:col>
      <xdr:colOff>683003</xdr:colOff>
      <xdr:row>14</xdr:row>
      <xdr:rowOff>65065</xdr:rowOff>
    </xdr:to>
    <xdr:sp macro="" textlink="$E$43">
      <xdr:nvSpPr>
        <xdr:cNvPr id="73" name="Text Box 404">
          <a:extLst>
            <a:ext uri="{FF2B5EF4-FFF2-40B4-BE49-F238E27FC236}">
              <a16:creationId xmlns:a16="http://schemas.microsoft.com/office/drawing/2014/main" id="{8A6FFAAB-7121-AEDC-1364-6AE3BC261FEC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3059210" y="2356037"/>
          <a:ext cx="380440" cy="1631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1B1F3764-459C-486A-80F7-8E4FAD6B4D08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24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753033</xdr:colOff>
      <xdr:row>24</xdr:row>
      <xdr:rowOff>16807</xdr:rowOff>
    </xdr:from>
    <xdr:to>
      <xdr:col>3</xdr:col>
      <xdr:colOff>210949</xdr:colOff>
      <xdr:row>25</xdr:row>
      <xdr:rowOff>75561</xdr:rowOff>
    </xdr:to>
    <xdr:sp macro="" textlink="$C$44">
      <xdr:nvSpPr>
        <xdr:cNvPr id="74" name="Text Box 404">
          <a:extLst>
            <a:ext uri="{FF2B5EF4-FFF2-40B4-BE49-F238E27FC236}">
              <a16:creationId xmlns:a16="http://schemas.microsoft.com/office/drawing/2014/main" id="{1F9FA219-6843-D828-F09C-43F4508D1DA5}"/>
            </a:ext>
          </a:extLst>
        </xdr:cNvPr>
        <xdr:cNvSpPr txBox="1">
          <a:spLocks noChangeAspect="1" noChangeArrowheads="1"/>
        </xdr:cNvSpPr>
      </xdr:nvSpPr>
      <xdr:spPr bwMode="auto">
        <a:xfrm>
          <a:off x="1739151" y="3815601"/>
          <a:ext cx="343180" cy="193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624CE56E-B3FB-4244-B665-5E0D9AC7560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111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753033</xdr:colOff>
      <xdr:row>27</xdr:row>
      <xdr:rowOff>16807</xdr:rowOff>
    </xdr:from>
    <xdr:to>
      <xdr:col>3</xdr:col>
      <xdr:colOff>210949</xdr:colOff>
      <xdr:row>28</xdr:row>
      <xdr:rowOff>75078</xdr:rowOff>
    </xdr:to>
    <xdr:sp macro="" textlink="$E$44">
      <xdr:nvSpPr>
        <xdr:cNvPr id="75" name="Text Box 404">
          <a:extLst>
            <a:ext uri="{FF2B5EF4-FFF2-40B4-BE49-F238E27FC236}">
              <a16:creationId xmlns:a16="http://schemas.microsoft.com/office/drawing/2014/main" id="{7AF2E6C3-9B14-C77B-9801-08EB7B19CD96}"/>
            </a:ext>
          </a:extLst>
        </xdr:cNvPr>
        <xdr:cNvSpPr txBox="1">
          <a:spLocks noChangeAspect="1" noChangeArrowheads="1"/>
        </xdr:cNvSpPr>
      </xdr:nvSpPr>
      <xdr:spPr bwMode="auto">
        <a:xfrm>
          <a:off x="1739151" y="4219013"/>
          <a:ext cx="343180" cy="19274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5CBCC81C-352C-4DC7-893A-3BF9145FA64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58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762558</xdr:colOff>
      <xdr:row>25</xdr:row>
      <xdr:rowOff>84603</xdr:rowOff>
    </xdr:from>
    <xdr:to>
      <xdr:col>3</xdr:col>
      <xdr:colOff>210958</xdr:colOff>
      <xdr:row>27</xdr:row>
      <xdr:rowOff>7718</xdr:rowOff>
    </xdr:to>
    <xdr:sp macro="" textlink="$F$44">
      <xdr:nvSpPr>
        <xdr:cNvPr id="76" name="Text Box 404">
          <a:extLst>
            <a:ext uri="{FF2B5EF4-FFF2-40B4-BE49-F238E27FC236}">
              <a16:creationId xmlns:a16="http://schemas.microsoft.com/office/drawing/2014/main" id="{05A41E32-92E6-3658-C568-0B65217ABBC1}"/>
            </a:ext>
          </a:extLst>
        </xdr:cNvPr>
        <xdr:cNvSpPr txBox="1">
          <a:spLocks noChangeAspect="1" noChangeArrowheads="1"/>
        </xdr:cNvSpPr>
      </xdr:nvSpPr>
      <xdr:spPr bwMode="auto">
        <a:xfrm>
          <a:off x="1748676" y="4017868"/>
          <a:ext cx="333664" cy="1920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EFECB5E7-6953-441E-AB60-9D29F2E8D7F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850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838203</xdr:colOff>
      <xdr:row>23</xdr:row>
      <xdr:rowOff>99171</xdr:rowOff>
    </xdr:from>
    <xdr:to>
      <xdr:col>7</xdr:col>
      <xdr:colOff>295838</xdr:colOff>
      <xdr:row>25</xdr:row>
      <xdr:rowOff>42021</xdr:rowOff>
    </xdr:to>
    <xdr:sp macro="" textlink="$E$46">
      <xdr:nvSpPr>
        <xdr:cNvPr id="77" name="Text Box 404">
          <a:extLst>
            <a:ext uri="{FF2B5EF4-FFF2-40B4-BE49-F238E27FC236}">
              <a16:creationId xmlns:a16="http://schemas.microsoft.com/office/drawing/2014/main" id="{99BAFCC7-8954-3160-EEB0-94ABC6FD3CC8}"/>
            </a:ext>
          </a:extLst>
        </xdr:cNvPr>
        <xdr:cNvSpPr txBox="1">
          <a:spLocks noChangeAspect="1" noChangeArrowheads="1"/>
        </xdr:cNvSpPr>
      </xdr:nvSpPr>
      <xdr:spPr bwMode="auto">
        <a:xfrm>
          <a:off x="5365379" y="3763495"/>
          <a:ext cx="342900" cy="21179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B563AFB-DF49-4059-B474-BDA7590C9C9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48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849409</xdr:colOff>
      <xdr:row>20</xdr:row>
      <xdr:rowOff>94128</xdr:rowOff>
    </xdr:from>
    <xdr:to>
      <xdr:col>7</xdr:col>
      <xdr:colOff>297519</xdr:colOff>
      <xdr:row>22</xdr:row>
      <xdr:rowOff>27771</xdr:rowOff>
    </xdr:to>
    <xdr:sp macro="" textlink="$C$46">
      <xdr:nvSpPr>
        <xdr:cNvPr id="78" name="Text Box 404">
          <a:extLst>
            <a:ext uri="{FF2B5EF4-FFF2-40B4-BE49-F238E27FC236}">
              <a16:creationId xmlns:a16="http://schemas.microsoft.com/office/drawing/2014/main" id="{FEF97D1A-CFEB-CA92-B2FD-3C79DF1B3096}"/>
            </a:ext>
          </a:extLst>
        </xdr:cNvPr>
        <xdr:cNvSpPr txBox="1">
          <a:spLocks noChangeAspect="1" noChangeArrowheads="1"/>
        </xdr:cNvSpPr>
      </xdr:nvSpPr>
      <xdr:spPr bwMode="auto">
        <a:xfrm>
          <a:off x="5376585" y="3355040"/>
          <a:ext cx="333375" cy="20258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657DF8B-505E-4CAE-B3E5-90D360E5BE1A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81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838203</xdr:colOff>
      <xdr:row>22</xdr:row>
      <xdr:rowOff>32497</xdr:rowOff>
    </xdr:from>
    <xdr:to>
      <xdr:col>7</xdr:col>
      <xdr:colOff>295838</xdr:colOff>
      <xdr:row>23</xdr:row>
      <xdr:rowOff>108749</xdr:rowOff>
    </xdr:to>
    <xdr:sp macro="" textlink="$D$46">
      <xdr:nvSpPr>
        <xdr:cNvPr id="79" name="Text Box 404">
          <a:extLst>
            <a:ext uri="{FF2B5EF4-FFF2-40B4-BE49-F238E27FC236}">
              <a16:creationId xmlns:a16="http://schemas.microsoft.com/office/drawing/2014/main" id="{EF242FB3-0A09-A079-BD74-B33A0C3BB56C}"/>
            </a:ext>
          </a:extLst>
        </xdr:cNvPr>
        <xdr:cNvSpPr txBox="1">
          <a:spLocks noChangeAspect="1" noChangeArrowheads="1"/>
        </xdr:cNvSpPr>
      </xdr:nvSpPr>
      <xdr:spPr bwMode="auto">
        <a:xfrm>
          <a:off x="5365379" y="3562350"/>
          <a:ext cx="342900" cy="21072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AC7691BA-E7E7-4AF1-AA9A-AB06A0D5D33A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852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559176</xdr:colOff>
      <xdr:row>23</xdr:row>
      <xdr:rowOff>25213</xdr:rowOff>
    </xdr:from>
    <xdr:to>
      <xdr:col>8</xdr:col>
      <xdr:colOff>149601</xdr:colOff>
      <xdr:row>25</xdr:row>
      <xdr:rowOff>34738</xdr:rowOff>
    </xdr:to>
    <xdr:sp macro="" textlink="$F$47">
      <xdr:nvSpPr>
        <xdr:cNvPr id="80" name="Text Box 404">
          <a:extLst>
            <a:ext uri="{FF2B5EF4-FFF2-40B4-BE49-F238E27FC236}">
              <a16:creationId xmlns:a16="http://schemas.microsoft.com/office/drawing/2014/main" id="{7A4AB482-ACEE-9619-9545-B071804D091D}"/>
            </a:ext>
          </a:extLst>
        </xdr:cNvPr>
        <xdr:cNvSpPr txBox="1">
          <a:spLocks noChangeAspect="1" noChangeArrowheads="1"/>
        </xdr:cNvSpPr>
      </xdr:nvSpPr>
      <xdr:spPr bwMode="auto">
        <a:xfrm>
          <a:off x="5971617" y="3689537"/>
          <a:ext cx="475690" cy="2784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649E631-0162-4F43-83C8-D1470F8EE2C2}" type="TxLink"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897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540126</xdr:colOff>
      <xdr:row>21</xdr:row>
      <xdr:rowOff>25213</xdr:rowOff>
    </xdr:from>
    <xdr:to>
      <xdr:col>8</xdr:col>
      <xdr:colOff>178176</xdr:colOff>
      <xdr:row>23</xdr:row>
      <xdr:rowOff>35070</xdr:rowOff>
    </xdr:to>
    <xdr:sp macro="" textlink="$G$46">
      <xdr:nvSpPr>
        <xdr:cNvPr id="81" name="Text Box 404">
          <a:extLst>
            <a:ext uri="{FF2B5EF4-FFF2-40B4-BE49-F238E27FC236}">
              <a16:creationId xmlns:a16="http://schemas.microsoft.com/office/drawing/2014/main" id="{73C01AF5-7D85-D0B2-3CF1-BD94873F68E0}"/>
            </a:ext>
          </a:extLst>
        </xdr:cNvPr>
        <xdr:cNvSpPr txBox="1">
          <a:spLocks noChangeAspect="1" noChangeArrowheads="1"/>
        </xdr:cNvSpPr>
      </xdr:nvSpPr>
      <xdr:spPr bwMode="auto">
        <a:xfrm>
          <a:off x="5952567" y="3420595"/>
          <a:ext cx="523315" cy="27879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379BC7AD-59FF-480E-8B98-911775AA1833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989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838759</xdr:colOff>
      <xdr:row>24</xdr:row>
      <xdr:rowOff>36978</xdr:rowOff>
    </xdr:from>
    <xdr:to>
      <xdr:col>2</xdr:col>
      <xdr:colOff>467844</xdr:colOff>
      <xdr:row>26</xdr:row>
      <xdr:rowOff>56105</xdr:rowOff>
    </xdr:to>
    <xdr:sp macro="" textlink="$D$47">
      <xdr:nvSpPr>
        <xdr:cNvPr id="82" name="Text Box 404">
          <a:extLst>
            <a:ext uri="{FF2B5EF4-FFF2-40B4-BE49-F238E27FC236}">
              <a16:creationId xmlns:a16="http://schemas.microsoft.com/office/drawing/2014/main" id="{CFE3F8E6-2FA3-BE0A-9CAA-E29BB2322578}"/>
            </a:ext>
          </a:extLst>
        </xdr:cNvPr>
        <xdr:cNvSpPr txBox="1">
          <a:spLocks noChangeAspect="1" noChangeArrowheads="1"/>
        </xdr:cNvSpPr>
      </xdr:nvSpPr>
      <xdr:spPr bwMode="auto">
        <a:xfrm>
          <a:off x="939612" y="3835772"/>
          <a:ext cx="514350" cy="2880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3265497-7FC9-4953-8A4A-D396D7FC6526}" type="TxLink"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1064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806822</xdr:colOff>
      <xdr:row>26</xdr:row>
      <xdr:rowOff>26333</xdr:rowOff>
    </xdr:from>
    <xdr:to>
      <xdr:col>2</xdr:col>
      <xdr:colOff>464482</xdr:colOff>
      <xdr:row>28</xdr:row>
      <xdr:rowOff>26653</xdr:rowOff>
    </xdr:to>
    <xdr:sp macro="" textlink="$G$44">
      <xdr:nvSpPr>
        <xdr:cNvPr id="83" name="Text Box 404">
          <a:extLst>
            <a:ext uri="{FF2B5EF4-FFF2-40B4-BE49-F238E27FC236}">
              <a16:creationId xmlns:a16="http://schemas.microsoft.com/office/drawing/2014/main" id="{EEB25AF4-D2DA-8691-BB15-DBAA5F0D9574}"/>
            </a:ext>
          </a:extLst>
        </xdr:cNvPr>
        <xdr:cNvSpPr txBox="1">
          <a:spLocks noChangeAspect="1" noChangeArrowheads="1"/>
        </xdr:cNvSpPr>
      </xdr:nvSpPr>
      <xdr:spPr bwMode="auto">
        <a:xfrm>
          <a:off x="907675" y="4094068"/>
          <a:ext cx="542925" cy="2692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82239072-763C-4F3F-86E0-A5DC1215115E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1025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420225</xdr:colOff>
      <xdr:row>8</xdr:row>
      <xdr:rowOff>100853</xdr:rowOff>
    </xdr:from>
    <xdr:to>
      <xdr:col>4</xdr:col>
      <xdr:colOff>838765</xdr:colOff>
      <xdr:row>10</xdr:row>
      <xdr:rowOff>119903</xdr:rowOff>
    </xdr:to>
    <xdr:sp macro="" textlink="$C$47">
      <xdr:nvSpPr>
        <xdr:cNvPr id="84" name="Text Box 404">
          <a:extLst>
            <a:ext uri="{FF2B5EF4-FFF2-40B4-BE49-F238E27FC236}">
              <a16:creationId xmlns:a16="http://schemas.microsoft.com/office/drawing/2014/main" id="{51B7964D-D46E-13DE-C93C-7D59F2DFEAA2}"/>
            </a:ext>
          </a:extLst>
        </xdr:cNvPr>
        <xdr:cNvSpPr txBox="1">
          <a:spLocks noChangeAspect="1" noChangeArrowheads="1"/>
        </xdr:cNvSpPr>
      </xdr:nvSpPr>
      <xdr:spPr bwMode="auto">
        <a:xfrm rot="397156">
          <a:off x="3176872" y="1748118"/>
          <a:ext cx="418540" cy="28799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49736CBF-A5CB-4248-94DF-19CA532A9834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200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86850</xdr:colOff>
      <xdr:row>8</xdr:row>
      <xdr:rowOff>110378</xdr:rowOff>
    </xdr:from>
    <xdr:to>
      <xdr:col>4</xdr:col>
      <xdr:colOff>544050</xdr:colOff>
      <xdr:row>10</xdr:row>
      <xdr:rowOff>119903</xdr:rowOff>
    </xdr:to>
    <xdr:sp macro="" textlink="$G$43">
      <xdr:nvSpPr>
        <xdr:cNvPr id="85" name="Text Box 404">
          <a:extLst>
            <a:ext uri="{FF2B5EF4-FFF2-40B4-BE49-F238E27FC236}">
              <a16:creationId xmlns:a16="http://schemas.microsoft.com/office/drawing/2014/main" id="{15C7CFB9-2E57-3CEE-2609-FF0EA06672AA}"/>
            </a:ext>
          </a:extLst>
        </xdr:cNvPr>
        <xdr:cNvSpPr txBox="1">
          <a:spLocks noChangeAspect="1" noChangeArrowheads="1"/>
        </xdr:cNvSpPr>
      </xdr:nvSpPr>
      <xdr:spPr bwMode="auto">
        <a:xfrm>
          <a:off x="2843497" y="1757643"/>
          <a:ext cx="457200" cy="2784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4DF39659-EF81-4492-A5CB-18A65F32163A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220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76200</xdr:colOff>
      <xdr:row>14</xdr:row>
      <xdr:rowOff>66675</xdr:rowOff>
    </xdr:from>
    <xdr:to>
      <xdr:col>5</xdr:col>
      <xdr:colOff>28575</xdr:colOff>
      <xdr:row>18</xdr:row>
      <xdr:rowOff>9525</xdr:rowOff>
    </xdr:to>
    <xdr:grpSp>
      <xdr:nvGrpSpPr>
        <xdr:cNvPr id="9338" name="Group 372">
          <a:extLst>
            <a:ext uri="{FF2B5EF4-FFF2-40B4-BE49-F238E27FC236}">
              <a16:creationId xmlns:a16="http://schemas.microsoft.com/office/drawing/2014/main" id="{72364B28-39C5-2EFC-BB26-5CAA3A52E1E4}"/>
            </a:ext>
          </a:extLst>
        </xdr:cNvPr>
        <xdr:cNvGrpSpPr>
          <a:grpSpLocks/>
        </xdr:cNvGrpSpPr>
      </xdr:nvGrpSpPr>
      <xdr:grpSpPr bwMode="auto">
        <a:xfrm rot="5400000">
          <a:off x="3245644" y="2269332"/>
          <a:ext cx="476250" cy="900112"/>
          <a:chOff x="897" y="273"/>
          <a:chExt cx="52" cy="88"/>
        </a:xfrm>
      </xdr:grpSpPr>
      <xdr:pic>
        <xdr:nvPicPr>
          <xdr:cNvPr id="9345" name="Picture 373">
            <a:extLst>
              <a:ext uri="{FF2B5EF4-FFF2-40B4-BE49-F238E27FC236}">
                <a16:creationId xmlns:a16="http://schemas.microsoft.com/office/drawing/2014/main" id="{D327B213-D307-D5C9-9839-F6BD82725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46" name="Picture 374">
            <a:extLst>
              <a:ext uri="{FF2B5EF4-FFF2-40B4-BE49-F238E27FC236}">
                <a16:creationId xmlns:a16="http://schemas.microsoft.com/office/drawing/2014/main" id="{C5B322A4-3E64-4D32-E74D-F941AD49E0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47" name="Picture 375">
            <a:extLst>
              <a:ext uri="{FF2B5EF4-FFF2-40B4-BE49-F238E27FC236}">
                <a16:creationId xmlns:a16="http://schemas.microsoft.com/office/drawing/2014/main" id="{E5184D52-C3B2-11A4-7924-0F5AFCB854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400050</xdr:colOff>
      <xdr:row>20</xdr:row>
      <xdr:rowOff>0</xdr:rowOff>
    </xdr:from>
    <xdr:to>
      <xdr:col>7</xdr:col>
      <xdr:colOff>19050</xdr:colOff>
      <xdr:row>25</xdr:row>
      <xdr:rowOff>114300</xdr:rowOff>
    </xdr:to>
    <xdr:grpSp>
      <xdr:nvGrpSpPr>
        <xdr:cNvPr id="9339" name="Group 372">
          <a:extLst>
            <a:ext uri="{FF2B5EF4-FFF2-40B4-BE49-F238E27FC236}">
              <a16:creationId xmlns:a16="http://schemas.microsoft.com/office/drawing/2014/main" id="{56A93CC9-0C62-5B99-52A3-966E724794DA}"/>
            </a:ext>
          </a:extLst>
        </xdr:cNvPr>
        <xdr:cNvGrpSpPr>
          <a:grpSpLocks/>
        </xdr:cNvGrpSpPr>
      </xdr:nvGrpSpPr>
      <xdr:grpSpPr bwMode="auto">
        <a:xfrm rot="10800000">
          <a:off x="5253038" y="3214688"/>
          <a:ext cx="566737" cy="781050"/>
          <a:chOff x="897" y="277"/>
          <a:chExt cx="52" cy="81"/>
        </a:xfrm>
      </xdr:grpSpPr>
      <xdr:pic>
        <xdr:nvPicPr>
          <xdr:cNvPr id="9342" name="Picture 373">
            <a:extLst>
              <a:ext uri="{FF2B5EF4-FFF2-40B4-BE49-F238E27FC236}">
                <a16:creationId xmlns:a16="http://schemas.microsoft.com/office/drawing/2014/main" id="{FFCD38FC-5073-C93E-CBF9-91D2F1667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43" name="Picture 374">
            <a:extLst>
              <a:ext uri="{FF2B5EF4-FFF2-40B4-BE49-F238E27FC236}">
                <a16:creationId xmlns:a16="http://schemas.microsoft.com/office/drawing/2014/main" id="{3B800E5C-885A-46E2-90DD-7047EB2EAB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7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44" name="Picture 375">
            <a:extLst>
              <a:ext uri="{FF2B5EF4-FFF2-40B4-BE49-F238E27FC236}">
                <a16:creationId xmlns:a16="http://schemas.microsoft.com/office/drawing/2014/main" id="{8DDCBC71-2948-BECF-6540-34A77DCD9E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6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47625</xdr:colOff>
      <xdr:row>52</xdr:row>
      <xdr:rowOff>38100</xdr:rowOff>
    </xdr:from>
    <xdr:to>
      <xdr:col>8</xdr:col>
      <xdr:colOff>847725</xdr:colOff>
      <xdr:row>80</xdr:row>
      <xdr:rowOff>123825</xdr:rowOff>
    </xdr:to>
    <xdr:pic>
      <xdr:nvPicPr>
        <xdr:cNvPr id="9340" name="Image 55">
          <a:extLst>
            <a:ext uri="{FF2B5EF4-FFF2-40B4-BE49-F238E27FC236}">
              <a16:creationId xmlns:a16="http://schemas.microsoft.com/office/drawing/2014/main" id="{5EB586AE-E802-3089-6B46-7FD6272D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134600"/>
          <a:ext cx="7000875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62</xdr:row>
      <xdr:rowOff>57150</xdr:rowOff>
    </xdr:from>
    <xdr:to>
      <xdr:col>7</xdr:col>
      <xdr:colOff>66675</xdr:colOff>
      <xdr:row>66</xdr:row>
      <xdr:rowOff>104775</xdr:rowOff>
    </xdr:to>
    <xdr:sp macro="" textlink="">
      <xdr:nvSpPr>
        <xdr:cNvPr id="9341" name="Oval 44">
          <a:extLst>
            <a:ext uri="{FF2B5EF4-FFF2-40B4-BE49-F238E27FC236}">
              <a16:creationId xmlns:a16="http://schemas.microsoft.com/office/drawing/2014/main" id="{C5EB4B3F-01DE-1F13-00D2-C85D063E4EBC}"/>
            </a:ext>
          </a:extLst>
        </xdr:cNvPr>
        <xdr:cNvSpPr>
          <a:spLocks noChangeArrowheads="1"/>
        </xdr:cNvSpPr>
      </xdr:nvSpPr>
      <xdr:spPr bwMode="auto">
        <a:xfrm>
          <a:off x="4743450" y="11772900"/>
          <a:ext cx="742950" cy="695325"/>
        </a:xfrm>
        <a:prstGeom prst="ellipse">
          <a:avLst/>
        </a:prstGeom>
        <a:noFill/>
        <a:ln w="57150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38100</xdr:rowOff>
    </xdr:from>
    <xdr:to>
      <xdr:col>8</xdr:col>
      <xdr:colOff>752475</xdr:colOff>
      <xdr:row>1</xdr:row>
      <xdr:rowOff>581025</xdr:rowOff>
    </xdr:to>
    <xdr:pic>
      <xdr:nvPicPr>
        <xdr:cNvPr id="8445" name="Picture 1">
          <a:extLst>
            <a:ext uri="{FF2B5EF4-FFF2-40B4-BE49-F238E27FC236}">
              <a16:creationId xmlns:a16="http://schemas.microsoft.com/office/drawing/2014/main" id="{B7DAC52C-EE31-BE61-5E63-1DBB23CC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1</xdr:row>
      <xdr:rowOff>38100</xdr:rowOff>
    </xdr:from>
    <xdr:to>
      <xdr:col>8</xdr:col>
      <xdr:colOff>752475</xdr:colOff>
      <xdr:row>1</xdr:row>
      <xdr:rowOff>581025</xdr:rowOff>
    </xdr:to>
    <xdr:pic>
      <xdr:nvPicPr>
        <xdr:cNvPr id="8446" name="Picture 1">
          <a:extLst>
            <a:ext uri="{FF2B5EF4-FFF2-40B4-BE49-F238E27FC236}">
              <a16:creationId xmlns:a16="http://schemas.microsoft.com/office/drawing/2014/main" id="{6B55D350-1FDE-0423-8A48-894EF521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3335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19</xdr:row>
      <xdr:rowOff>104775</xdr:rowOff>
    </xdr:from>
    <xdr:to>
      <xdr:col>6</xdr:col>
      <xdr:colOff>133350</xdr:colOff>
      <xdr:row>28</xdr:row>
      <xdr:rowOff>95250</xdr:rowOff>
    </xdr:to>
    <xdr:pic>
      <xdr:nvPicPr>
        <xdr:cNvPr id="8447" name="Image 102">
          <a:extLst>
            <a:ext uri="{FF2B5EF4-FFF2-40B4-BE49-F238E27FC236}">
              <a16:creationId xmlns:a16="http://schemas.microsoft.com/office/drawing/2014/main" id="{9A7CAC3E-E54F-92E4-F7A7-FE533DB3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190875"/>
          <a:ext cx="19431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44823</xdr:colOff>
      <xdr:row>7</xdr:row>
      <xdr:rowOff>44823</xdr:rowOff>
    </xdr:from>
    <xdr:to>
      <xdr:col>1</xdr:col>
      <xdr:colOff>779931</xdr:colOff>
      <xdr:row>9</xdr:row>
      <xdr:rowOff>52107</xdr:rowOff>
    </xdr:to>
    <xdr:sp macro="" textlink="'Détail Ven'!B2:D2">
      <xdr:nvSpPr>
        <xdr:cNvPr id="5" name="Text Box 404">
          <a:extLst>
            <a:ext uri="{FF2B5EF4-FFF2-40B4-BE49-F238E27FC236}">
              <a16:creationId xmlns:a16="http://schemas.microsoft.com/office/drawing/2014/main" id="{3E96D85A-83E0-7014-073D-1F269F3D1E23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145676" y="1557617"/>
          <a:ext cx="735108" cy="276225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AED3716-FA01-4E97-A895-C7D2BC844BED}" type="TxLink">
            <a:rPr lang="fr-F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pPr algn="ctr" rtl="0">
              <a:defRPr sz="1000"/>
            </a:pPr>
            <a:t>CD</a:t>
          </a:fld>
          <a:endParaRPr lang="fr-FR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314325</xdr:colOff>
      <xdr:row>8</xdr:row>
      <xdr:rowOff>19050</xdr:rowOff>
    </xdr:from>
    <xdr:to>
      <xdr:col>8</xdr:col>
      <xdr:colOff>866775</xdr:colOff>
      <xdr:row>13</xdr:row>
      <xdr:rowOff>104775</xdr:rowOff>
    </xdr:to>
    <xdr:grpSp>
      <xdr:nvGrpSpPr>
        <xdr:cNvPr id="8449" name="Group 1011">
          <a:extLst>
            <a:ext uri="{FF2B5EF4-FFF2-40B4-BE49-F238E27FC236}">
              <a16:creationId xmlns:a16="http://schemas.microsoft.com/office/drawing/2014/main" id="{A8F1137A-9C70-197C-A773-A108FF719814}"/>
            </a:ext>
          </a:extLst>
        </xdr:cNvPr>
        <xdr:cNvGrpSpPr>
          <a:grpSpLocks/>
        </xdr:cNvGrpSpPr>
      </xdr:nvGrpSpPr>
      <xdr:grpSpPr bwMode="auto">
        <a:xfrm>
          <a:off x="7062788" y="1633538"/>
          <a:ext cx="552450" cy="752475"/>
          <a:chOff x="1071" y="173"/>
          <a:chExt cx="58" cy="79"/>
        </a:xfrm>
      </xdr:grpSpPr>
      <xdr:sp macro="" textlink="">
        <xdr:nvSpPr>
          <xdr:cNvPr id="8494" name="AutoShape 1012">
            <a:extLst>
              <a:ext uri="{FF2B5EF4-FFF2-40B4-BE49-F238E27FC236}">
                <a16:creationId xmlns:a16="http://schemas.microsoft.com/office/drawing/2014/main" id="{EE497724-D668-DDE8-13AF-9A04659933A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051" y="199"/>
            <a:ext cx="79" cy="28"/>
          </a:xfrm>
          <a:prstGeom prst="notchedRightArrow">
            <a:avLst>
              <a:gd name="adj1" fmla="val 50000"/>
              <a:gd name="adj2" fmla="val 7053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  <xdr:sp macro="" textlink="">
        <xdr:nvSpPr>
          <xdr:cNvPr id="8495" name="Oval 1013">
            <a:extLst>
              <a:ext uri="{FF2B5EF4-FFF2-40B4-BE49-F238E27FC236}">
                <a16:creationId xmlns:a16="http://schemas.microsoft.com/office/drawing/2014/main" id="{AE6B7B4F-A96A-4EBE-4EFB-0746B2F09EA5}"/>
              </a:ext>
            </a:extLst>
          </xdr:cNvPr>
          <xdr:cNvSpPr>
            <a:spLocks noChangeArrowheads="1"/>
          </xdr:cNvSpPr>
        </xdr:nvSpPr>
        <xdr:spPr bwMode="auto">
          <a:xfrm>
            <a:off x="1071" y="196"/>
            <a:ext cx="39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  <xdr:sp macro="" textlink="">
        <xdr:nvSpPr>
          <xdr:cNvPr id="9" name="Text Box 1014">
            <a:extLst>
              <a:ext uri="{FF2B5EF4-FFF2-40B4-BE49-F238E27FC236}">
                <a16:creationId xmlns:a16="http://schemas.microsoft.com/office/drawing/2014/main" id="{3070F392-A79E-FFF3-D109-7D3726182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8" y="201"/>
            <a:ext cx="51" cy="4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endParaRPr lang="fr-FR" sz="1400" b="1" i="0" u="none" strike="noStrike" baseline="0">
              <a:solidFill>
                <a:srgbClr val="000000"/>
              </a:solidFill>
              <a:latin typeface="Balloon"/>
              <a:cs typeface="Times New Roman"/>
            </a:endParaRPr>
          </a:p>
          <a:p>
            <a:pPr algn="l" rtl="0">
              <a:defRPr sz="1000"/>
            </a:pPr>
            <a:endParaRPr lang="fr-FR" sz="1400" b="1" i="0" u="none" strike="noStrike" baseline="0">
              <a:solidFill>
                <a:srgbClr val="000000"/>
              </a:solidFill>
              <a:latin typeface="Balloon"/>
            </a:endParaRPr>
          </a:p>
        </xdr:txBody>
      </xdr:sp>
    </xdr:grpSp>
    <xdr:clientData/>
  </xdr:twoCellAnchor>
  <xdr:twoCellAnchor editAs="oneCell">
    <xdr:from>
      <xdr:col>6</xdr:col>
      <xdr:colOff>638175</xdr:colOff>
      <xdr:row>33</xdr:row>
      <xdr:rowOff>28575</xdr:rowOff>
    </xdr:from>
    <xdr:to>
      <xdr:col>7</xdr:col>
      <xdr:colOff>266700</xdr:colOff>
      <xdr:row>36</xdr:row>
      <xdr:rowOff>104775</xdr:rowOff>
    </xdr:to>
    <xdr:pic>
      <xdr:nvPicPr>
        <xdr:cNvPr id="8450" name="Picture 386">
          <a:extLst>
            <a:ext uri="{FF2B5EF4-FFF2-40B4-BE49-F238E27FC236}">
              <a16:creationId xmlns:a16="http://schemas.microsoft.com/office/drawing/2014/main" id="{00FECCAD-6976-6C2E-36F9-5C0B4DED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4179187">
          <a:off x="5191125" y="4962525"/>
          <a:ext cx="47625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335070</xdr:colOff>
      <xdr:row>33</xdr:row>
      <xdr:rowOff>117659</xdr:rowOff>
    </xdr:from>
    <xdr:to>
      <xdr:col>6</xdr:col>
      <xdr:colOff>677970</xdr:colOff>
      <xdr:row>35</xdr:row>
      <xdr:rowOff>60909</xdr:rowOff>
    </xdr:to>
    <xdr:sp macro="" textlink="$D$45">
      <xdr:nvSpPr>
        <xdr:cNvPr id="11" name="Text Box 404">
          <a:extLst>
            <a:ext uri="{FF2B5EF4-FFF2-40B4-BE49-F238E27FC236}">
              <a16:creationId xmlns:a16="http://schemas.microsoft.com/office/drawing/2014/main" id="{73263A80-74E4-C9F0-0740-7A947AB6C81B}"/>
            </a:ext>
          </a:extLst>
        </xdr:cNvPr>
        <xdr:cNvSpPr txBox="1">
          <a:spLocks noChangeAspect="1" noChangeArrowheads="1"/>
        </xdr:cNvSpPr>
      </xdr:nvSpPr>
      <xdr:spPr bwMode="auto">
        <a:xfrm>
          <a:off x="4862246" y="5126688"/>
          <a:ext cx="342900" cy="21219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7E84FE50-7EDE-40D1-8A69-832485D3D07D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27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703183</xdr:colOff>
      <xdr:row>31</xdr:row>
      <xdr:rowOff>95807</xdr:rowOff>
    </xdr:from>
    <xdr:to>
      <xdr:col>7</xdr:col>
      <xdr:colOff>151293</xdr:colOff>
      <xdr:row>33</xdr:row>
      <xdr:rowOff>20241</xdr:rowOff>
    </xdr:to>
    <xdr:sp macro="" textlink="$F$45">
      <xdr:nvSpPr>
        <xdr:cNvPr id="12" name="Text Box 404">
          <a:extLst>
            <a:ext uri="{FF2B5EF4-FFF2-40B4-BE49-F238E27FC236}">
              <a16:creationId xmlns:a16="http://schemas.microsoft.com/office/drawing/2014/main" id="{FB32A4C2-8C91-691E-D4E6-73B30DCA256B}"/>
            </a:ext>
          </a:extLst>
        </xdr:cNvPr>
        <xdr:cNvSpPr txBox="1">
          <a:spLocks noChangeAspect="1" noChangeArrowheads="1"/>
        </xdr:cNvSpPr>
      </xdr:nvSpPr>
      <xdr:spPr bwMode="auto">
        <a:xfrm>
          <a:off x="5230359" y="4835895"/>
          <a:ext cx="333375" cy="1933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ECEB76A-2E5A-4372-9AB3-86D0063DF017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25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512683</xdr:colOff>
      <xdr:row>32</xdr:row>
      <xdr:rowOff>106453</xdr:rowOff>
    </xdr:from>
    <xdr:to>
      <xdr:col>6</xdr:col>
      <xdr:colOff>855583</xdr:colOff>
      <xdr:row>34</xdr:row>
      <xdr:rowOff>39073</xdr:rowOff>
    </xdr:to>
    <xdr:sp macro="" textlink="$C$45">
      <xdr:nvSpPr>
        <xdr:cNvPr id="13" name="Text Box 404">
          <a:extLst>
            <a:ext uri="{FF2B5EF4-FFF2-40B4-BE49-F238E27FC236}">
              <a16:creationId xmlns:a16="http://schemas.microsoft.com/office/drawing/2014/main" id="{AAFC5C0C-2C57-1165-AA79-C0B79D420E3E}"/>
            </a:ext>
          </a:extLst>
        </xdr:cNvPr>
        <xdr:cNvSpPr txBox="1">
          <a:spLocks noChangeAspect="1" noChangeArrowheads="1"/>
        </xdr:cNvSpPr>
      </xdr:nvSpPr>
      <xdr:spPr bwMode="auto">
        <a:xfrm>
          <a:off x="5039859" y="4981012"/>
          <a:ext cx="342900" cy="2015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E24562FF-3AF1-4573-AEBC-98878935EA58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9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790589</xdr:colOff>
      <xdr:row>36</xdr:row>
      <xdr:rowOff>76758</xdr:rowOff>
    </xdr:from>
    <xdr:to>
      <xdr:col>7</xdr:col>
      <xdr:colOff>381014</xdr:colOff>
      <xdr:row>38</xdr:row>
      <xdr:rowOff>95885</xdr:rowOff>
    </xdr:to>
    <xdr:sp macro="" textlink="$E$47">
      <xdr:nvSpPr>
        <xdr:cNvPr id="14" name="Text Box 404">
          <a:extLst>
            <a:ext uri="{FF2B5EF4-FFF2-40B4-BE49-F238E27FC236}">
              <a16:creationId xmlns:a16="http://schemas.microsoft.com/office/drawing/2014/main" id="{A8A7C6F2-F9D4-96F8-D0F2-6A9B2FEE06BC}"/>
            </a:ext>
          </a:extLst>
        </xdr:cNvPr>
        <xdr:cNvSpPr txBox="1">
          <a:spLocks noChangeAspect="1" noChangeArrowheads="1"/>
        </xdr:cNvSpPr>
      </xdr:nvSpPr>
      <xdr:spPr bwMode="auto">
        <a:xfrm>
          <a:off x="5317765" y="5489199"/>
          <a:ext cx="475690" cy="2880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9EE1FE0-ECAD-42F0-B543-35C18C8277B4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96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105349</xdr:colOff>
      <xdr:row>35</xdr:row>
      <xdr:rowOff>28011</xdr:rowOff>
    </xdr:from>
    <xdr:to>
      <xdr:col>7</xdr:col>
      <xdr:colOff>628664</xdr:colOff>
      <xdr:row>37</xdr:row>
      <xdr:rowOff>28576</xdr:rowOff>
    </xdr:to>
    <xdr:sp macro="" textlink="$G$45">
      <xdr:nvSpPr>
        <xdr:cNvPr id="15" name="Text Box 404">
          <a:extLst>
            <a:ext uri="{FF2B5EF4-FFF2-40B4-BE49-F238E27FC236}">
              <a16:creationId xmlns:a16="http://schemas.microsoft.com/office/drawing/2014/main" id="{671C7480-08D0-03F8-B702-1B88A14F1D0A}"/>
            </a:ext>
          </a:extLst>
        </xdr:cNvPr>
        <xdr:cNvSpPr txBox="1">
          <a:spLocks noChangeAspect="1" noChangeArrowheads="1"/>
        </xdr:cNvSpPr>
      </xdr:nvSpPr>
      <xdr:spPr bwMode="auto">
        <a:xfrm>
          <a:off x="5517790" y="5305982"/>
          <a:ext cx="523315" cy="26950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446D3F5-13C1-4ED7-9688-5B6FEFA9AB47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61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19625</xdr:colOff>
      <xdr:row>27</xdr:row>
      <xdr:rowOff>87963</xdr:rowOff>
    </xdr:from>
    <xdr:to>
      <xdr:col>6</xdr:col>
      <xdr:colOff>305375</xdr:colOff>
      <xdr:row>29</xdr:row>
      <xdr:rowOff>97568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339B76B-BD0E-1C77-9359-0626D81BB8E5}"/>
            </a:ext>
          </a:extLst>
        </xdr:cNvPr>
        <xdr:cNvSpPr txBox="1">
          <a:spLocks noChangeArrowheads="1"/>
        </xdr:cNvSpPr>
      </xdr:nvSpPr>
      <xdr:spPr bwMode="auto">
        <a:xfrm>
          <a:off x="4546801" y="4290169"/>
          <a:ext cx="285750" cy="2785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6</xdr:col>
      <xdr:colOff>66675</xdr:colOff>
      <xdr:row>29</xdr:row>
      <xdr:rowOff>57150</xdr:rowOff>
    </xdr:from>
    <xdr:to>
      <xdr:col>6</xdr:col>
      <xdr:colOff>838200</xdr:colOff>
      <xdr:row>33</xdr:row>
      <xdr:rowOff>28575</xdr:rowOff>
    </xdr:to>
    <xdr:grpSp>
      <xdr:nvGrpSpPr>
        <xdr:cNvPr id="8457" name="Group 372">
          <a:extLst>
            <a:ext uri="{FF2B5EF4-FFF2-40B4-BE49-F238E27FC236}">
              <a16:creationId xmlns:a16="http://schemas.microsoft.com/office/drawing/2014/main" id="{2428F01A-A579-FCE5-180D-F6C45ECF5193}"/>
            </a:ext>
          </a:extLst>
        </xdr:cNvPr>
        <xdr:cNvGrpSpPr>
          <a:grpSpLocks/>
        </xdr:cNvGrpSpPr>
      </xdr:nvGrpSpPr>
      <xdr:grpSpPr bwMode="auto">
        <a:xfrm rot="-7992878">
          <a:off x="5053013" y="4338638"/>
          <a:ext cx="504825" cy="771525"/>
          <a:chOff x="897" y="273"/>
          <a:chExt cx="52" cy="88"/>
        </a:xfrm>
      </xdr:grpSpPr>
      <xdr:pic>
        <xdr:nvPicPr>
          <xdr:cNvPr id="8491" name="Picture 373">
            <a:extLst>
              <a:ext uri="{FF2B5EF4-FFF2-40B4-BE49-F238E27FC236}">
                <a16:creationId xmlns:a16="http://schemas.microsoft.com/office/drawing/2014/main" id="{82BA79C4-9D49-261C-A629-83B00DABE2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92" name="Picture 374">
            <a:extLst>
              <a:ext uri="{FF2B5EF4-FFF2-40B4-BE49-F238E27FC236}">
                <a16:creationId xmlns:a16="http://schemas.microsoft.com/office/drawing/2014/main" id="{1E6A9B22-4B1D-F5E2-52C1-D6E9F61AD7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93" name="Picture 375">
            <a:extLst>
              <a:ext uri="{FF2B5EF4-FFF2-40B4-BE49-F238E27FC236}">
                <a16:creationId xmlns:a16="http://schemas.microsoft.com/office/drawing/2014/main" id="{A44BAEF2-9507-221F-5A8E-8CA875F9F6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190500</xdr:colOff>
      <xdr:row>23</xdr:row>
      <xdr:rowOff>19050</xdr:rowOff>
    </xdr:from>
    <xdr:to>
      <xdr:col>3</xdr:col>
      <xdr:colOff>685800</xdr:colOff>
      <xdr:row>29</xdr:row>
      <xdr:rowOff>66675</xdr:rowOff>
    </xdr:to>
    <xdr:grpSp>
      <xdr:nvGrpSpPr>
        <xdr:cNvPr id="8458" name="Group 372">
          <a:extLst>
            <a:ext uri="{FF2B5EF4-FFF2-40B4-BE49-F238E27FC236}">
              <a16:creationId xmlns:a16="http://schemas.microsoft.com/office/drawing/2014/main" id="{D01BA6A6-3F60-BC12-5F5E-6D0DFF4CA75E}"/>
            </a:ext>
          </a:extLst>
        </xdr:cNvPr>
        <xdr:cNvGrpSpPr>
          <a:grpSpLocks/>
        </xdr:cNvGrpSpPr>
      </xdr:nvGrpSpPr>
      <xdr:grpSpPr bwMode="auto">
        <a:xfrm>
          <a:off x="2200275" y="3633788"/>
          <a:ext cx="495300" cy="847725"/>
          <a:chOff x="897" y="273"/>
          <a:chExt cx="52" cy="88"/>
        </a:xfrm>
      </xdr:grpSpPr>
      <xdr:pic>
        <xdr:nvPicPr>
          <xdr:cNvPr id="8488" name="Picture 373">
            <a:extLst>
              <a:ext uri="{FF2B5EF4-FFF2-40B4-BE49-F238E27FC236}">
                <a16:creationId xmlns:a16="http://schemas.microsoft.com/office/drawing/2014/main" id="{0B66A278-7164-E8D3-E1F2-FE0241E0AE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89" name="Picture 374">
            <a:extLst>
              <a:ext uri="{FF2B5EF4-FFF2-40B4-BE49-F238E27FC236}">
                <a16:creationId xmlns:a16="http://schemas.microsoft.com/office/drawing/2014/main" id="{0577FE4B-4F6E-83C9-0370-F4E59439E4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90" name="Picture 375">
            <a:extLst>
              <a:ext uri="{FF2B5EF4-FFF2-40B4-BE49-F238E27FC236}">
                <a16:creationId xmlns:a16="http://schemas.microsoft.com/office/drawing/2014/main" id="{715BA17E-7314-2DB3-AB32-6874A2CDCE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266700</xdr:colOff>
      <xdr:row>21</xdr:row>
      <xdr:rowOff>66675</xdr:rowOff>
    </xdr:from>
    <xdr:to>
      <xdr:col>7</xdr:col>
      <xdr:colOff>752475</xdr:colOff>
      <xdr:row>25</xdr:row>
      <xdr:rowOff>47625</xdr:rowOff>
    </xdr:to>
    <xdr:pic>
      <xdr:nvPicPr>
        <xdr:cNvPr id="8459" name="Picture 386">
          <a:extLst>
            <a:ext uri="{FF2B5EF4-FFF2-40B4-BE49-F238E27FC236}">
              <a16:creationId xmlns:a16="http://schemas.microsoft.com/office/drawing/2014/main" id="{7D6139F0-7737-0252-0CFE-7CE97D1E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1343785">
          <a:off x="5686425" y="3419475"/>
          <a:ext cx="4857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352425</xdr:colOff>
      <xdr:row>24</xdr:row>
      <xdr:rowOff>19050</xdr:rowOff>
    </xdr:from>
    <xdr:to>
      <xdr:col>2</xdr:col>
      <xdr:colOff>838200</xdr:colOff>
      <xdr:row>28</xdr:row>
      <xdr:rowOff>9525</xdr:rowOff>
    </xdr:to>
    <xdr:pic>
      <xdr:nvPicPr>
        <xdr:cNvPr id="8460" name="Picture 384">
          <a:extLst>
            <a:ext uri="{FF2B5EF4-FFF2-40B4-BE49-F238E27FC236}">
              <a16:creationId xmlns:a16="http://schemas.microsoft.com/office/drawing/2014/main" id="{2AE14D47-2161-9173-51E0-A8648141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-9400485">
          <a:off x="1343025" y="3771900"/>
          <a:ext cx="4857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257175</xdr:colOff>
      <xdr:row>10</xdr:row>
      <xdr:rowOff>9525</xdr:rowOff>
    </xdr:from>
    <xdr:to>
      <xdr:col>4</xdr:col>
      <xdr:colOff>781050</xdr:colOff>
      <xdr:row>13</xdr:row>
      <xdr:rowOff>85725</xdr:rowOff>
    </xdr:to>
    <xdr:pic>
      <xdr:nvPicPr>
        <xdr:cNvPr id="8461" name="Picture 369">
          <a:extLst>
            <a:ext uri="{FF2B5EF4-FFF2-40B4-BE49-F238E27FC236}">
              <a16:creationId xmlns:a16="http://schemas.microsoft.com/office/drawing/2014/main" id="{78C58D5E-77B4-8F33-A3F8-B3599910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79" r="-6250"/>
        <a:stretch>
          <a:fillRect/>
        </a:stretch>
      </xdr:blipFill>
      <xdr:spPr bwMode="auto">
        <a:xfrm rot="-4091585">
          <a:off x="3043238" y="1871662"/>
          <a:ext cx="47625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368117</xdr:colOff>
      <xdr:row>18</xdr:row>
      <xdr:rowOff>52668</xdr:rowOff>
    </xdr:from>
    <xdr:to>
      <xdr:col>4</xdr:col>
      <xdr:colOff>653867</xdr:colOff>
      <xdr:row>20</xdr:row>
      <xdr:rowOff>45385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844FDC66-99BA-8294-82AE-C844105B1B31}"/>
            </a:ext>
          </a:extLst>
        </xdr:cNvPr>
        <xdr:cNvSpPr txBox="1">
          <a:spLocks noChangeArrowheads="1"/>
        </xdr:cNvSpPr>
      </xdr:nvSpPr>
      <xdr:spPr bwMode="auto">
        <a:xfrm>
          <a:off x="3124764" y="3044639"/>
          <a:ext cx="285750" cy="2616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6</xdr:col>
      <xdr:colOff>90205</xdr:colOff>
      <xdr:row>22</xdr:row>
      <xdr:rowOff>26338</xdr:rowOff>
    </xdr:from>
    <xdr:to>
      <xdr:col>6</xdr:col>
      <xdr:colOff>370352</xdr:colOff>
      <xdr:row>24</xdr:row>
      <xdr:rowOff>14364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FA6C010F-D84A-C764-C5DF-0118143AF0CD}"/>
            </a:ext>
          </a:extLst>
        </xdr:cNvPr>
        <xdr:cNvSpPr txBox="1">
          <a:spLocks noChangeArrowheads="1"/>
        </xdr:cNvSpPr>
      </xdr:nvSpPr>
      <xdr:spPr bwMode="auto">
        <a:xfrm>
          <a:off x="4617381" y="3556191"/>
          <a:ext cx="280147" cy="2569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687477</xdr:colOff>
      <xdr:row>25</xdr:row>
      <xdr:rowOff>44262</xdr:rowOff>
    </xdr:from>
    <xdr:to>
      <xdr:col>4</xdr:col>
      <xdr:colOff>97815</xdr:colOff>
      <xdr:row>27</xdr:row>
      <xdr:rowOff>32315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FA88BF5E-1D37-B754-B789-C399A471A8F9}"/>
            </a:ext>
          </a:extLst>
        </xdr:cNvPr>
        <xdr:cNvSpPr txBox="1">
          <a:spLocks noChangeArrowheads="1"/>
        </xdr:cNvSpPr>
      </xdr:nvSpPr>
      <xdr:spPr bwMode="auto">
        <a:xfrm>
          <a:off x="2558859" y="3977527"/>
          <a:ext cx="295603" cy="2569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95271</xdr:colOff>
      <xdr:row>13</xdr:row>
      <xdr:rowOff>36418</xdr:rowOff>
    </xdr:from>
    <xdr:to>
      <xdr:col>4</xdr:col>
      <xdr:colOff>476271</xdr:colOff>
      <xdr:row>14</xdr:row>
      <xdr:rowOff>122195</xdr:rowOff>
    </xdr:to>
    <xdr:sp macro="" textlink="$D$43">
      <xdr:nvSpPr>
        <xdr:cNvPr id="31" name="Text Box 404">
          <a:extLst>
            <a:ext uri="{FF2B5EF4-FFF2-40B4-BE49-F238E27FC236}">
              <a16:creationId xmlns:a16="http://schemas.microsoft.com/office/drawing/2014/main" id="{969E3C9C-3110-E666-CFB2-EC19C0878486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2851918" y="2356036"/>
          <a:ext cx="381000" cy="22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21C7A9A-B7A2-417E-855E-80EE4227D5B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160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563677</xdr:colOff>
      <xdr:row>13</xdr:row>
      <xdr:rowOff>26893</xdr:rowOff>
    </xdr:from>
    <xdr:to>
      <xdr:col>5</xdr:col>
      <xdr:colOff>58852</xdr:colOff>
      <xdr:row>14</xdr:row>
      <xdr:rowOff>112670</xdr:rowOff>
    </xdr:to>
    <xdr:sp macro="" textlink="$F$43">
      <xdr:nvSpPr>
        <xdr:cNvPr id="32" name="Text Box 404">
          <a:extLst>
            <a:ext uri="{FF2B5EF4-FFF2-40B4-BE49-F238E27FC236}">
              <a16:creationId xmlns:a16="http://schemas.microsoft.com/office/drawing/2014/main" id="{325E42B7-31CB-3CB1-462E-BD3AC47A517B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3320324" y="2346511"/>
          <a:ext cx="380440" cy="22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9012F2A-1FF7-43D7-9208-56ABD28EE170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25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322190</xdr:colOff>
      <xdr:row>13</xdr:row>
      <xdr:rowOff>57149</xdr:rowOff>
    </xdr:from>
    <xdr:to>
      <xdr:col>4</xdr:col>
      <xdr:colOff>702630</xdr:colOff>
      <xdr:row>14</xdr:row>
      <xdr:rowOff>85795</xdr:rowOff>
    </xdr:to>
    <xdr:sp macro="" textlink="$E$43">
      <xdr:nvSpPr>
        <xdr:cNvPr id="33" name="Text Box 404">
          <a:extLst>
            <a:ext uri="{FF2B5EF4-FFF2-40B4-BE49-F238E27FC236}">
              <a16:creationId xmlns:a16="http://schemas.microsoft.com/office/drawing/2014/main" id="{F8E107BB-CDAE-08ED-D9CF-02A710F4261B}"/>
            </a:ext>
          </a:extLst>
        </xdr:cNvPr>
        <xdr:cNvSpPr txBox="1">
          <a:spLocks noChangeAspect="1" noChangeArrowheads="1"/>
        </xdr:cNvSpPr>
      </xdr:nvSpPr>
      <xdr:spPr bwMode="auto">
        <a:xfrm rot="397156" flipH="1">
          <a:off x="3078837" y="2376767"/>
          <a:ext cx="380440" cy="16311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A162BE60-D29B-40C0-850C-1BD50252C6F5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10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772660</xdr:colOff>
      <xdr:row>24</xdr:row>
      <xdr:rowOff>37537</xdr:rowOff>
    </xdr:from>
    <xdr:to>
      <xdr:col>3</xdr:col>
      <xdr:colOff>230576</xdr:colOff>
      <xdr:row>25</xdr:row>
      <xdr:rowOff>96291</xdr:rowOff>
    </xdr:to>
    <xdr:sp macro="" textlink="$C$44">
      <xdr:nvSpPr>
        <xdr:cNvPr id="34" name="Text Box 404">
          <a:extLst>
            <a:ext uri="{FF2B5EF4-FFF2-40B4-BE49-F238E27FC236}">
              <a16:creationId xmlns:a16="http://schemas.microsoft.com/office/drawing/2014/main" id="{74A3B8C7-DEAA-1364-2320-A4A0E6D27837}"/>
            </a:ext>
          </a:extLst>
        </xdr:cNvPr>
        <xdr:cNvSpPr txBox="1">
          <a:spLocks noChangeAspect="1" noChangeArrowheads="1"/>
        </xdr:cNvSpPr>
      </xdr:nvSpPr>
      <xdr:spPr bwMode="auto">
        <a:xfrm>
          <a:off x="1758778" y="3836331"/>
          <a:ext cx="343180" cy="193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5204386-784B-4BED-B1E7-3105C5A868D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114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772660</xdr:colOff>
      <xdr:row>27</xdr:row>
      <xdr:rowOff>37537</xdr:rowOff>
    </xdr:from>
    <xdr:to>
      <xdr:col>3</xdr:col>
      <xdr:colOff>230576</xdr:colOff>
      <xdr:row>28</xdr:row>
      <xdr:rowOff>95808</xdr:rowOff>
    </xdr:to>
    <xdr:sp macro="" textlink="$E$44">
      <xdr:nvSpPr>
        <xdr:cNvPr id="35" name="Text Box 404">
          <a:extLst>
            <a:ext uri="{FF2B5EF4-FFF2-40B4-BE49-F238E27FC236}">
              <a16:creationId xmlns:a16="http://schemas.microsoft.com/office/drawing/2014/main" id="{79F7DF68-0D34-C9D7-8D9B-9434C1BAA191}"/>
            </a:ext>
          </a:extLst>
        </xdr:cNvPr>
        <xdr:cNvSpPr txBox="1">
          <a:spLocks noChangeAspect="1" noChangeArrowheads="1"/>
        </xdr:cNvSpPr>
      </xdr:nvSpPr>
      <xdr:spPr bwMode="auto">
        <a:xfrm>
          <a:off x="1758778" y="4239743"/>
          <a:ext cx="343180" cy="19274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4BB231D1-D83F-478B-87A4-B8F6D62EF57B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46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782185</xdr:colOff>
      <xdr:row>25</xdr:row>
      <xdr:rowOff>105333</xdr:rowOff>
    </xdr:from>
    <xdr:to>
      <xdr:col>3</xdr:col>
      <xdr:colOff>230585</xdr:colOff>
      <xdr:row>27</xdr:row>
      <xdr:rowOff>28448</xdr:rowOff>
    </xdr:to>
    <xdr:sp macro="" textlink="$F$44">
      <xdr:nvSpPr>
        <xdr:cNvPr id="36" name="Text Box 404">
          <a:extLst>
            <a:ext uri="{FF2B5EF4-FFF2-40B4-BE49-F238E27FC236}">
              <a16:creationId xmlns:a16="http://schemas.microsoft.com/office/drawing/2014/main" id="{92BFB09F-EB24-5A44-E2C6-50D32EE1F681}"/>
            </a:ext>
          </a:extLst>
        </xdr:cNvPr>
        <xdr:cNvSpPr txBox="1">
          <a:spLocks noChangeAspect="1" noChangeArrowheads="1"/>
        </xdr:cNvSpPr>
      </xdr:nvSpPr>
      <xdr:spPr bwMode="auto">
        <a:xfrm>
          <a:off x="1768303" y="4038598"/>
          <a:ext cx="333664" cy="19205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588C549-7595-4714-8CFB-481ED7E15AD3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798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857830</xdr:colOff>
      <xdr:row>23</xdr:row>
      <xdr:rowOff>119901</xdr:rowOff>
    </xdr:from>
    <xdr:to>
      <xdr:col>7</xdr:col>
      <xdr:colOff>315465</xdr:colOff>
      <xdr:row>25</xdr:row>
      <xdr:rowOff>62751</xdr:rowOff>
    </xdr:to>
    <xdr:sp macro="" textlink="$E$46">
      <xdr:nvSpPr>
        <xdr:cNvPr id="37" name="Text Box 404">
          <a:extLst>
            <a:ext uri="{FF2B5EF4-FFF2-40B4-BE49-F238E27FC236}">
              <a16:creationId xmlns:a16="http://schemas.microsoft.com/office/drawing/2014/main" id="{EC855E59-7019-93F1-F840-EFDF52E54B32}"/>
            </a:ext>
          </a:extLst>
        </xdr:cNvPr>
        <xdr:cNvSpPr txBox="1">
          <a:spLocks noChangeAspect="1" noChangeArrowheads="1"/>
        </xdr:cNvSpPr>
      </xdr:nvSpPr>
      <xdr:spPr bwMode="auto">
        <a:xfrm>
          <a:off x="5385006" y="3784225"/>
          <a:ext cx="342900" cy="21179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34E2755B-95E9-4BF3-A504-28AB3205E30B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40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869036</xdr:colOff>
      <xdr:row>20</xdr:row>
      <xdr:rowOff>114858</xdr:rowOff>
    </xdr:from>
    <xdr:to>
      <xdr:col>7</xdr:col>
      <xdr:colOff>317146</xdr:colOff>
      <xdr:row>22</xdr:row>
      <xdr:rowOff>48501</xdr:rowOff>
    </xdr:to>
    <xdr:sp macro="" textlink="$C$46">
      <xdr:nvSpPr>
        <xdr:cNvPr id="38" name="Text Box 404">
          <a:extLst>
            <a:ext uri="{FF2B5EF4-FFF2-40B4-BE49-F238E27FC236}">
              <a16:creationId xmlns:a16="http://schemas.microsoft.com/office/drawing/2014/main" id="{C553F369-5561-AE9E-A481-C7C7064F4B9C}"/>
            </a:ext>
          </a:extLst>
        </xdr:cNvPr>
        <xdr:cNvSpPr txBox="1">
          <a:spLocks noChangeAspect="1" noChangeArrowheads="1"/>
        </xdr:cNvSpPr>
      </xdr:nvSpPr>
      <xdr:spPr bwMode="auto">
        <a:xfrm>
          <a:off x="5396212" y="3375770"/>
          <a:ext cx="333375" cy="20258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D5356E59-27ED-4CA7-9632-FAF6DAF99A83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60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857830</xdr:colOff>
      <xdr:row>22</xdr:row>
      <xdr:rowOff>53227</xdr:rowOff>
    </xdr:from>
    <xdr:to>
      <xdr:col>7</xdr:col>
      <xdr:colOff>315465</xdr:colOff>
      <xdr:row>23</xdr:row>
      <xdr:rowOff>129479</xdr:rowOff>
    </xdr:to>
    <xdr:sp macro="" textlink="$D$46">
      <xdr:nvSpPr>
        <xdr:cNvPr id="39" name="Text Box 404">
          <a:extLst>
            <a:ext uri="{FF2B5EF4-FFF2-40B4-BE49-F238E27FC236}">
              <a16:creationId xmlns:a16="http://schemas.microsoft.com/office/drawing/2014/main" id="{D2CBE653-0CC6-F036-2532-AF3E8F9BD251}"/>
            </a:ext>
          </a:extLst>
        </xdr:cNvPr>
        <xdr:cNvSpPr txBox="1">
          <a:spLocks noChangeAspect="1" noChangeArrowheads="1"/>
        </xdr:cNvSpPr>
      </xdr:nvSpPr>
      <xdr:spPr bwMode="auto">
        <a:xfrm>
          <a:off x="5385006" y="3583080"/>
          <a:ext cx="342900" cy="21072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73B2FA9-66D6-4B30-BCE6-0B964C09250D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852</a:t>
          </a:fld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578803</xdr:colOff>
      <xdr:row>23</xdr:row>
      <xdr:rowOff>45943</xdr:rowOff>
    </xdr:from>
    <xdr:to>
      <xdr:col>8</xdr:col>
      <xdr:colOff>169228</xdr:colOff>
      <xdr:row>25</xdr:row>
      <xdr:rowOff>55468</xdr:rowOff>
    </xdr:to>
    <xdr:sp macro="" textlink="$F$47">
      <xdr:nvSpPr>
        <xdr:cNvPr id="40" name="Text Box 404">
          <a:extLst>
            <a:ext uri="{FF2B5EF4-FFF2-40B4-BE49-F238E27FC236}">
              <a16:creationId xmlns:a16="http://schemas.microsoft.com/office/drawing/2014/main" id="{C7B6260F-7444-7BC0-0665-7B70D3496097}"/>
            </a:ext>
          </a:extLst>
        </xdr:cNvPr>
        <xdr:cNvSpPr txBox="1">
          <a:spLocks noChangeAspect="1" noChangeArrowheads="1"/>
        </xdr:cNvSpPr>
      </xdr:nvSpPr>
      <xdr:spPr bwMode="auto">
        <a:xfrm>
          <a:off x="5991244" y="3710267"/>
          <a:ext cx="475690" cy="2784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A52D06E-7F83-4F00-8CD2-E52CB0C080B4}" type="TxLink"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852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559753</xdr:colOff>
      <xdr:row>21</xdr:row>
      <xdr:rowOff>45943</xdr:rowOff>
    </xdr:from>
    <xdr:to>
      <xdr:col>8</xdr:col>
      <xdr:colOff>197803</xdr:colOff>
      <xdr:row>23</xdr:row>
      <xdr:rowOff>55800</xdr:rowOff>
    </xdr:to>
    <xdr:sp macro="" textlink="$G$46">
      <xdr:nvSpPr>
        <xdr:cNvPr id="41" name="Text Box 404">
          <a:extLst>
            <a:ext uri="{FF2B5EF4-FFF2-40B4-BE49-F238E27FC236}">
              <a16:creationId xmlns:a16="http://schemas.microsoft.com/office/drawing/2014/main" id="{6B135623-35A5-6045-AEE9-D38AC2545867}"/>
            </a:ext>
          </a:extLst>
        </xdr:cNvPr>
        <xdr:cNvSpPr txBox="1">
          <a:spLocks noChangeAspect="1" noChangeArrowheads="1"/>
        </xdr:cNvSpPr>
      </xdr:nvSpPr>
      <xdr:spPr bwMode="auto">
        <a:xfrm>
          <a:off x="5972194" y="3441325"/>
          <a:ext cx="523315" cy="27879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B8ACB95-CD9D-40C5-BE80-F3A337994C57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956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858386</xdr:colOff>
      <xdr:row>24</xdr:row>
      <xdr:rowOff>57708</xdr:rowOff>
    </xdr:from>
    <xdr:to>
      <xdr:col>2</xdr:col>
      <xdr:colOff>487471</xdr:colOff>
      <xdr:row>26</xdr:row>
      <xdr:rowOff>76835</xdr:rowOff>
    </xdr:to>
    <xdr:sp macro="" textlink="$D$47">
      <xdr:nvSpPr>
        <xdr:cNvPr id="42" name="Text Box 404">
          <a:extLst>
            <a:ext uri="{FF2B5EF4-FFF2-40B4-BE49-F238E27FC236}">
              <a16:creationId xmlns:a16="http://schemas.microsoft.com/office/drawing/2014/main" id="{4688F85C-ADC3-6CD9-07C8-03F8358F3E76}"/>
            </a:ext>
          </a:extLst>
        </xdr:cNvPr>
        <xdr:cNvSpPr txBox="1">
          <a:spLocks noChangeAspect="1" noChangeArrowheads="1"/>
        </xdr:cNvSpPr>
      </xdr:nvSpPr>
      <xdr:spPr bwMode="auto">
        <a:xfrm>
          <a:off x="959239" y="3856502"/>
          <a:ext cx="514350" cy="2880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A00C764-AB10-40F4-9F3B-0F50F7C053BC}" type="TxLink">
            <a:rPr lang="en-US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1064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826449</xdr:colOff>
      <xdr:row>26</xdr:row>
      <xdr:rowOff>47063</xdr:rowOff>
    </xdr:from>
    <xdr:to>
      <xdr:col>2</xdr:col>
      <xdr:colOff>484109</xdr:colOff>
      <xdr:row>28</xdr:row>
      <xdr:rowOff>47383</xdr:rowOff>
    </xdr:to>
    <xdr:sp macro="" textlink="$G$44">
      <xdr:nvSpPr>
        <xdr:cNvPr id="43" name="Text Box 404">
          <a:extLst>
            <a:ext uri="{FF2B5EF4-FFF2-40B4-BE49-F238E27FC236}">
              <a16:creationId xmlns:a16="http://schemas.microsoft.com/office/drawing/2014/main" id="{A2DE45D8-65C9-D404-EB42-08BE8CFF9136}"/>
            </a:ext>
          </a:extLst>
        </xdr:cNvPr>
        <xdr:cNvSpPr txBox="1">
          <a:spLocks noChangeAspect="1" noChangeArrowheads="1"/>
        </xdr:cNvSpPr>
      </xdr:nvSpPr>
      <xdr:spPr bwMode="auto">
        <a:xfrm>
          <a:off x="927302" y="4114798"/>
          <a:ext cx="542925" cy="2692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625F69D-0793-4485-B45D-F991DFE5AADC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983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439852</xdr:colOff>
      <xdr:row>8</xdr:row>
      <xdr:rowOff>121583</xdr:rowOff>
    </xdr:from>
    <xdr:to>
      <xdr:col>4</xdr:col>
      <xdr:colOff>858392</xdr:colOff>
      <xdr:row>11</xdr:row>
      <xdr:rowOff>6163</xdr:rowOff>
    </xdr:to>
    <xdr:sp macro="" textlink="$C$47">
      <xdr:nvSpPr>
        <xdr:cNvPr id="44" name="Text Box 404">
          <a:extLst>
            <a:ext uri="{FF2B5EF4-FFF2-40B4-BE49-F238E27FC236}">
              <a16:creationId xmlns:a16="http://schemas.microsoft.com/office/drawing/2014/main" id="{747DED50-A7D3-A626-798E-41B63C983040}"/>
            </a:ext>
          </a:extLst>
        </xdr:cNvPr>
        <xdr:cNvSpPr txBox="1">
          <a:spLocks noChangeAspect="1" noChangeArrowheads="1"/>
        </xdr:cNvSpPr>
      </xdr:nvSpPr>
      <xdr:spPr bwMode="auto">
        <a:xfrm rot="397156">
          <a:off x="3196499" y="1768848"/>
          <a:ext cx="418540" cy="28799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625F9EE9-7031-4C86-B594-D183E717136D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pPr algn="ctr" rtl="0">
              <a:defRPr sz="1000"/>
            </a:pPr>
            <a:t>183</a:t>
          </a:fld>
          <a:endParaRPr lang="fr-FR" sz="1200" b="1" i="0" u="none" strike="noStrike" baseline="0">
            <a:solidFill>
              <a:srgbClr val="33996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106477</xdr:colOff>
      <xdr:row>8</xdr:row>
      <xdr:rowOff>131108</xdr:rowOff>
    </xdr:from>
    <xdr:to>
      <xdr:col>4</xdr:col>
      <xdr:colOff>563677</xdr:colOff>
      <xdr:row>11</xdr:row>
      <xdr:rowOff>6163</xdr:rowOff>
    </xdr:to>
    <xdr:sp macro="" textlink="$G$43">
      <xdr:nvSpPr>
        <xdr:cNvPr id="45" name="Text Box 404">
          <a:extLst>
            <a:ext uri="{FF2B5EF4-FFF2-40B4-BE49-F238E27FC236}">
              <a16:creationId xmlns:a16="http://schemas.microsoft.com/office/drawing/2014/main" id="{315129D0-6D54-78F5-C804-11B0DF8F6739}"/>
            </a:ext>
          </a:extLst>
        </xdr:cNvPr>
        <xdr:cNvSpPr txBox="1">
          <a:spLocks noChangeAspect="1" noChangeArrowheads="1"/>
        </xdr:cNvSpPr>
      </xdr:nvSpPr>
      <xdr:spPr bwMode="auto">
        <a:xfrm>
          <a:off x="2863124" y="1778373"/>
          <a:ext cx="457200" cy="2784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68FAE79-5DD3-45BB-A0AF-ADC4D590FA1A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195</a:t>
          </a:fld>
          <a:endParaRPr lang="fr-F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95250</xdr:colOff>
      <xdr:row>14</xdr:row>
      <xdr:rowOff>85725</xdr:rowOff>
    </xdr:from>
    <xdr:to>
      <xdr:col>5</xdr:col>
      <xdr:colOff>47625</xdr:colOff>
      <xdr:row>18</xdr:row>
      <xdr:rowOff>28575</xdr:rowOff>
    </xdr:to>
    <xdr:grpSp>
      <xdr:nvGrpSpPr>
        <xdr:cNvPr id="8480" name="Group 372">
          <a:extLst>
            <a:ext uri="{FF2B5EF4-FFF2-40B4-BE49-F238E27FC236}">
              <a16:creationId xmlns:a16="http://schemas.microsoft.com/office/drawing/2014/main" id="{F113AC97-5C30-4176-1F21-B584D20FC7E0}"/>
            </a:ext>
          </a:extLst>
        </xdr:cNvPr>
        <xdr:cNvGrpSpPr>
          <a:grpSpLocks/>
        </xdr:cNvGrpSpPr>
      </xdr:nvGrpSpPr>
      <xdr:grpSpPr bwMode="auto">
        <a:xfrm rot="5400000">
          <a:off x="3264694" y="2288382"/>
          <a:ext cx="476250" cy="900112"/>
          <a:chOff x="897" y="273"/>
          <a:chExt cx="52" cy="88"/>
        </a:xfrm>
      </xdr:grpSpPr>
      <xdr:pic>
        <xdr:nvPicPr>
          <xdr:cNvPr id="8485" name="Picture 373">
            <a:extLst>
              <a:ext uri="{FF2B5EF4-FFF2-40B4-BE49-F238E27FC236}">
                <a16:creationId xmlns:a16="http://schemas.microsoft.com/office/drawing/2014/main" id="{878F6AA9-A528-3607-1FE5-F0E25E1D34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86" name="Picture 374">
            <a:extLst>
              <a:ext uri="{FF2B5EF4-FFF2-40B4-BE49-F238E27FC236}">
                <a16:creationId xmlns:a16="http://schemas.microsoft.com/office/drawing/2014/main" id="{BB9F6D5C-7DF2-03F7-1981-53E92E46E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3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87" name="Picture 375">
            <a:extLst>
              <a:ext uri="{FF2B5EF4-FFF2-40B4-BE49-F238E27FC236}">
                <a16:creationId xmlns:a16="http://schemas.microsoft.com/office/drawing/2014/main" id="{E9C5E9E3-8447-E61E-57EF-FB1958DD4B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9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419100</xdr:colOff>
      <xdr:row>20</xdr:row>
      <xdr:rowOff>19050</xdr:rowOff>
    </xdr:from>
    <xdr:to>
      <xdr:col>7</xdr:col>
      <xdr:colOff>38100</xdr:colOff>
      <xdr:row>26</xdr:row>
      <xdr:rowOff>0</xdr:rowOff>
    </xdr:to>
    <xdr:grpSp>
      <xdr:nvGrpSpPr>
        <xdr:cNvPr id="8481" name="Group 372">
          <a:extLst>
            <a:ext uri="{FF2B5EF4-FFF2-40B4-BE49-F238E27FC236}">
              <a16:creationId xmlns:a16="http://schemas.microsoft.com/office/drawing/2014/main" id="{C51D5AE3-D159-9016-C122-5D9B837DBEC9}"/>
            </a:ext>
          </a:extLst>
        </xdr:cNvPr>
        <xdr:cNvGrpSpPr>
          <a:grpSpLocks/>
        </xdr:cNvGrpSpPr>
      </xdr:nvGrpSpPr>
      <xdr:grpSpPr bwMode="auto">
        <a:xfrm rot="10800000">
          <a:off x="5272088" y="3233738"/>
          <a:ext cx="566737" cy="781050"/>
          <a:chOff x="897" y="277"/>
          <a:chExt cx="52" cy="81"/>
        </a:xfrm>
      </xdr:grpSpPr>
      <xdr:pic>
        <xdr:nvPicPr>
          <xdr:cNvPr id="8482" name="Picture 373">
            <a:extLst>
              <a:ext uri="{FF2B5EF4-FFF2-40B4-BE49-F238E27FC236}">
                <a16:creationId xmlns:a16="http://schemas.microsoft.com/office/drawing/2014/main" id="{B2F1D8C9-A7C4-E817-423C-0ED889D498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" y="309"/>
            <a:ext cx="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83" name="Picture 374">
            <a:extLst>
              <a:ext uri="{FF2B5EF4-FFF2-40B4-BE49-F238E27FC236}">
                <a16:creationId xmlns:a16="http://schemas.microsoft.com/office/drawing/2014/main" id="{6311A9D5-4739-5F39-9FC5-E16772EF5B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" y="277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484" name="Picture 375">
            <a:extLst>
              <a:ext uri="{FF2B5EF4-FFF2-40B4-BE49-F238E27FC236}">
                <a16:creationId xmlns:a16="http://schemas.microsoft.com/office/drawing/2014/main" id="{85E18864-3F23-D23D-BEBE-4C8FC401F4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V="1">
            <a:off x="897" y="326"/>
            <a:ext cx="5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81"/>
  <sheetViews>
    <sheetView showGridLines="0" tabSelected="1" zoomScaleNormal="100" workbookViewId="0"/>
  </sheetViews>
  <sheetFormatPr baseColWidth="10" defaultRowHeight="12.75" x14ac:dyDescent="0.35"/>
  <cols>
    <col min="1" max="1" width="1.59765625" customWidth="1"/>
    <col min="2" max="9" width="13.265625" customWidth="1"/>
  </cols>
  <sheetData>
    <row r="1" spans="1:9" ht="7.5" customHeight="1" thickBot="1" x14ac:dyDescent="0.4"/>
    <row r="2" spans="1:9" ht="47.25" customHeight="1" thickBot="1" x14ac:dyDescent="0.5">
      <c r="A2" s="4"/>
      <c r="B2" s="111" t="s">
        <v>49</v>
      </c>
      <c r="C2" s="112"/>
      <c r="D2" s="112"/>
      <c r="E2" s="112"/>
      <c r="F2" s="112"/>
      <c r="G2" s="112"/>
      <c r="H2" s="61"/>
      <c r="I2" s="62"/>
    </row>
    <row r="3" spans="1:9" ht="7.5" customHeight="1" thickBot="1" x14ac:dyDescent="0.4"/>
    <row r="4" spans="1:9" s="20" customFormat="1" ht="21.4" thickBot="1" x14ac:dyDescent="0.4">
      <c r="B4" s="108" t="str">
        <f>CONCATENATE('Détail Ven'!B2:D2," - ",'Détail Ven'!B3:D3)</f>
        <v>CD - Commune</v>
      </c>
      <c r="C4" s="109"/>
      <c r="D4" s="109"/>
      <c r="E4" s="109"/>
      <c r="F4" s="109"/>
      <c r="G4" s="109"/>
      <c r="H4" s="109"/>
      <c r="I4" s="110"/>
    </row>
    <row r="5" spans="1:9" ht="7.5" customHeight="1" thickBot="1" x14ac:dyDescent="0.4"/>
    <row r="6" spans="1:9" ht="18" customHeight="1" thickBot="1" x14ac:dyDescent="0.4">
      <c r="B6" s="113" t="s">
        <v>69</v>
      </c>
      <c r="C6" s="114"/>
      <c r="D6" s="72" t="str">
        <f>IF('Détail Ven'!B5="","",'Détail Ven'!B5)</f>
        <v>17h00 à 18h00</v>
      </c>
      <c r="E6" s="115"/>
      <c r="F6" s="116"/>
      <c r="G6" s="78"/>
      <c r="H6" s="67" t="s">
        <v>43</v>
      </c>
      <c r="I6" s="80">
        <f>IF('Détail Ven'!B4="","",'Détail Ven'!B4)</f>
        <v>44337</v>
      </c>
    </row>
    <row r="7" spans="1:9" ht="7.5" customHeight="1" thickBot="1" x14ac:dyDescent="0.4"/>
    <row r="8" spans="1:9" ht="10.5" customHeight="1" x14ac:dyDescent="0.35">
      <c r="B8" s="5"/>
      <c r="C8" s="6"/>
      <c r="D8" s="6"/>
      <c r="E8" s="6"/>
      <c r="F8" s="6"/>
      <c r="G8" s="6"/>
      <c r="H8" s="6"/>
      <c r="I8" s="7"/>
    </row>
    <row r="9" spans="1:9" ht="10.5" customHeight="1" x14ac:dyDescent="0.35">
      <c r="B9" s="8"/>
      <c r="I9" s="9"/>
    </row>
    <row r="10" spans="1:9" ht="10.5" customHeight="1" x14ac:dyDescent="0.35">
      <c r="B10" s="8"/>
      <c r="I10" s="9"/>
    </row>
    <row r="11" spans="1:9" ht="10.5" customHeight="1" x14ac:dyDescent="0.35">
      <c r="B11" s="8"/>
      <c r="I11" s="9"/>
    </row>
    <row r="12" spans="1:9" ht="10.5" customHeight="1" x14ac:dyDescent="0.35">
      <c r="B12" s="8"/>
      <c r="I12" s="9"/>
    </row>
    <row r="13" spans="1:9" ht="10.5" customHeight="1" x14ac:dyDescent="0.35">
      <c r="B13" s="8"/>
      <c r="I13" s="9"/>
    </row>
    <row r="14" spans="1:9" ht="10.5" customHeight="1" x14ac:dyDescent="0.35">
      <c r="B14" s="8"/>
      <c r="I14" s="9"/>
    </row>
    <row r="15" spans="1:9" ht="10.5" customHeight="1" x14ac:dyDescent="0.35">
      <c r="B15" s="8"/>
      <c r="I15" s="9"/>
    </row>
    <row r="16" spans="1:9" ht="10.5" customHeight="1" x14ac:dyDescent="0.35">
      <c r="B16" s="8"/>
      <c r="I16" s="9"/>
    </row>
    <row r="17" spans="2:9" ht="10.5" customHeight="1" x14ac:dyDescent="0.35">
      <c r="B17" s="8"/>
      <c r="I17" s="9"/>
    </row>
    <row r="18" spans="2:9" ht="10.5" customHeight="1" x14ac:dyDescent="0.35">
      <c r="B18" s="8"/>
      <c r="I18" s="9"/>
    </row>
    <row r="19" spans="2:9" ht="10.5" customHeight="1" x14ac:dyDescent="0.35">
      <c r="B19" s="8"/>
      <c r="I19" s="9"/>
    </row>
    <row r="20" spans="2:9" ht="10.5" customHeight="1" x14ac:dyDescent="0.35">
      <c r="B20" s="8"/>
      <c r="I20" s="9"/>
    </row>
    <row r="21" spans="2:9" ht="10.5" customHeight="1" x14ac:dyDescent="0.35">
      <c r="B21" s="8"/>
      <c r="I21" s="9"/>
    </row>
    <row r="22" spans="2:9" ht="10.5" customHeight="1" x14ac:dyDescent="0.35">
      <c r="B22" s="8"/>
      <c r="I22" s="9"/>
    </row>
    <row r="23" spans="2:9" ht="10.5" customHeight="1" x14ac:dyDescent="0.35">
      <c r="B23" s="8"/>
      <c r="I23" s="9"/>
    </row>
    <row r="24" spans="2:9" ht="10.5" customHeight="1" x14ac:dyDescent="0.35">
      <c r="B24" s="8"/>
      <c r="I24" s="9"/>
    </row>
    <row r="25" spans="2:9" ht="10.5" customHeight="1" x14ac:dyDescent="0.35">
      <c r="B25" s="8"/>
      <c r="I25" s="9"/>
    </row>
    <row r="26" spans="2:9" ht="10.5" customHeight="1" x14ac:dyDescent="0.35">
      <c r="B26" s="8"/>
      <c r="I26" s="9"/>
    </row>
    <row r="27" spans="2:9" ht="10.5" customHeight="1" x14ac:dyDescent="0.35">
      <c r="B27" s="8"/>
      <c r="I27" s="9"/>
    </row>
    <row r="28" spans="2:9" ht="10.5" customHeight="1" x14ac:dyDescent="0.35">
      <c r="B28" s="8"/>
      <c r="I28" s="9"/>
    </row>
    <row r="29" spans="2:9" ht="10.5" customHeight="1" x14ac:dyDescent="0.35">
      <c r="B29" s="8"/>
      <c r="I29" s="9"/>
    </row>
    <row r="30" spans="2:9" ht="10.5" customHeight="1" x14ac:dyDescent="0.35">
      <c r="B30" s="8"/>
      <c r="I30" s="9"/>
    </row>
    <row r="31" spans="2:9" ht="10.5" customHeight="1" x14ac:dyDescent="0.35">
      <c r="B31" s="8"/>
      <c r="I31" s="9"/>
    </row>
    <row r="32" spans="2:9" ht="10.5" customHeight="1" x14ac:dyDescent="0.35">
      <c r="B32" s="8"/>
      <c r="I32" s="9"/>
    </row>
    <row r="33" spans="2:9" ht="10.5" customHeight="1" x14ac:dyDescent="0.35">
      <c r="B33" s="8"/>
      <c r="I33" s="9"/>
    </row>
    <row r="34" spans="2:9" ht="10.5" customHeight="1" x14ac:dyDescent="0.35">
      <c r="B34" s="8"/>
      <c r="I34" s="9"/>
    </row>
    <row r="35" spans="2:9" ht="10.5" customHeight="1" x14ac:dyDescent="0.35">
      <c r="B35" s="8"/>
      <c r="I35" s="9"/>
    </row>
    <row r="36" spans="2:9" ht="10.5" customHeight="1" x14ac:dyDescent="0.35">
      <c r="B36" s="8"/>
      <c r="I36" s="9"/>
    </row>
    <row r="37" spans="2:9" ht="10.5" customHeight="1" x14ac:dyDescent="0.35">
      <c r="B37" s="8"/>
      <c r="I37" s="9"/>
    </row>
    <row r="38" spans="2:9" ht="10.5" customHeight="1" x14ac:dyDescent="0.35">
      <c r="B38" s="8"/>
      <c r="I38" s="9"/>
    </row>
    <row r="39" spans="2:9" ht="10.5" customHeight="1" x14ac:dyDescent="0.35">
      <c r="B39" s="8"/>
      <c r="I39" s="9"/>
    </row>
    <row r="40" spans="2:9" s="16" customFormat="1" ht="10.5" customHeight="1" thickBot="1" x14ac:dyDescent="0.45">
      <c r="B40" s="8"/>
      <c r="C40"/>
      <c r="D40"/>
      <c r="E40"/>
      <c r="F40"/>
      <c r="G40"/>
      <c r="H40"/>
      <c r="I40" s="9"/>
    </row>
    <row r="41" spans="2:9" s="18" customFormat="1" ht="10.5" customHeight="1" thickBot="1" x14ac:dyDescent="0.4">
      <c r="B41" s="6"/>
      <c r="C41" s="6"/>
      <c r="D41" s="6"/>
      <c r="E41" s="6"/>
      <c r="F41" s="6"/>
      <c r="G41" s="6"/>
      <c r="H41" s="6"/>
      <c r="I41" s="6"/>
    </row>
    <row r="42" spans="2:9" s="18" customFormat="1" ht="38.25" customHeight="1" x14ac:dyDescent="0.35">
      <c r="B42" s="74" t="s">
        <v>53</v>
      </c>
      <c r="C42" s="14" t="s">
        <v>81</v>
      </c>
      <c r="D42" s="14" t="s">
        <v>82</v>
      </c>
      <c r="E42" s="14" t="s">
        <v>84</v>
      </c>
      <c r="F42" s="14" t="s">
        <v>83</v>
      </c>
      <c r="G42" s="63" t="s">
        <v>59</v>
      </c>
    </row>
    <row r="43" spans="2:9" s="18" customFormat="1" ht="38.25" customHeight="1" x14ac:dyDescent="0.35">
      <c r="B43" s="17" t="str">
        <f>C42</f>
        <v>A - Rue Jean Monnet</v>
      </c>
      <c r="C43" s="56">
        <f>'Détail Ven'!B51</f>
        <v>0</v>
      </c>
      <c r="D43" s="56">
        <f>'Détail Ven'!C51</f>
        <v>182</v>
      </c>
      <c r="E43" s="56">
        <f>'Détail Ven'!D51</f>
        <v>24</v>
      </c>
      <c r="F43" s="56">
        <f>'Détail Ven'!E51</f>
        <v>14</v>
      </c>
      <c r="G43" s="64">
        <f>SUM(C43:F43)</f>
        <v>220</v>
      </c>
    </row>
    <row r="44" spans="2:9" s="18" customFormat="1" ht="38.25" customHeight="1" x14ac:dyDescent="0.35">
      <c r="B44" s="17" t="str">
        <f>D42</f>
        <v>B - Av Ganzin Ouest</v>
      </c>
      <c r="C44" s="56">
        <f>'Détail Ven'!B52</f>
        <v>110.5</v>
      </c>
      <c r="D44" s="56">
        <f>'Détail Ven'!C52</f>
        <v>7</v>
      </c>
      <c r="E44" s="56">
        <f>'Détail Ven'!D52</f>
        <v>57.5</v>
      </c>
      <c r="F44" s="56">
        <f>'Détail Ven'!E52</f>
        <v>849.5</v>
      </c>
      <c r="G44" s="64">
        <f>SUM(C44:F44)</f>
        <v>1024.5</v>
      </c>
    </row>
    <row r="45" spans="2:9" s="18" customFormat="1" ht="38.25" customHeight="1" thickBot="1" x14ac:dyDescent="0.4">
      <c r="B45" s="17" t="str">
        <f>E42</f>
        <v>C - Rue des Fonds Verts</v>
      </c>
      <c r="C45" s="56">
        <f>'Détail Ven'!B53</f>
        <v>9</v>
      </c>
      <c r="D45" s="56">
        <f>'Détail Ven'!C53</f>
        <v>23</v>
      </c>
      <c r="E45" s="56">
        <f>'Détail Ven'!D53</f>
        <v>1</v>
      </c>
      <c r="F45" s="56">
        <f>'Détail Ven'!E53</f>
        <v>24.5</v>
      </c>
      <c r="G45" s="64">
        <f>SUM(C45:F45)</f>
        <v>57.5</v>
      </c>
    </row>
    <row r="46" spans="2:9" s="18" customFormat="1" ht="38.25" customHeight="1" thickBot="1" x14ac:dyDescent="0.4">
      <c r="B46" s="17" t="str">
        <f>F42</f>
        <v>D - Av Ganzin Est</v>
      </c>
      <c r="C46" s="56">
        <f>'Détail Ven'!B54</f>
        <v>80.5</v>
      </c>
      <c r="D46" s="56">
        <f>'Détail Ven'!C54</f>
        <v>851.5</v>
      </c>
      <c r="E46" s="56">
        <f>'Détail Ven'!D54</f>
        <v>48</v>
      </c>
      <c r="F46" s="56">
        <f>'Détail Ven'!E54</f>
        <v>9</v>
      </c>
      <c r="G46" s="64">
        <f>SUM(C46:F46)</f>
        <v>989</v>
      </c>
      <c r="H46" s="75">
        <f>SUM(G43:G46)</f>
        <v>2291</v>
      </c>
    </row>
    <row r="47" spans="2:9" ht="38.25" customHeight="1" thickBot="1" x14ac:dyDescent="0.4">
      <c r="B47" s="65" t="s">
        <v>59</v>
      </c>
      <c r="C47" s="66">
        <f>SUM(C43:C46)</f>
        <v>200</v>
      </c>
      <c r="D47" s="66">
        <f>SUM(D43:D46)</f>
        <v>1063.5</v>
      </c>
      <c r="E47" s="66">
        <f>SUM(E43:E46)</f>
        <v>130.5</v>
      </c>
      <c r="F47" s="66">
        <f>SUM(F43:F46)</f>
        <v>897</v>
      </c>
      <c r="G47" s="76">
        <f>SUM(C47:F47)</f>
        <v>2291</v>
      </c>
      <c r="H47" s="77" t="s">
        <v>68</v>
      </c>
    </row>
    <row r="48" spans="2:9" ht="7.5" customHeight="1" thickBot="1" x14ac:dyDescent="0.4"/>
    <row r="49" spans="1:9" ht="47.25" customHeight="1" thickBot="1" x14ac:dyDescent="0.5">
      <c r="A49" s="4"/>
      <c r="B49" s="111" t="s">
        <v>49</v>
      </c>
      <c r="C49" s="112"/>
      <c r="D49" s="112"/>
      <c r="E49" s="112"/>
      <c r="F49" s="112"/>
      <c r="G49" s="112"/>
      <c r="H49" s="61"/>
      <c r="I49" s="62"/>
    </row>
    <row r="50" spans="1:9" ht="7.5" customHeight="1" thickBot="1" x14ac:dyDescent="0.4"/>
    <row r="51" spans="1:9" s="20" customFormat="1" ht="21.4" thickBot="1" x14ac:dyDescent="0.4">
      <c r="B51" s="108" t="str">
        <f>B4</f>
        <v>CD - Commune</v>
      </c>
      <c r="C51" s="109"/>
      <c r="D51" s="109"/>
      <c r="E51" s="109"/>
      <c r="F51" s="109"/>
      <c r="G51" s="109"/>
      <c r="H51" s="109"/>
      <c r="I51" s="110"/>
    </row>
    <row r="52" spans="1:9" ht="7.5" customHeight="1" thickBot="1" x14ac:dyDescent="0.4"/>
    <row r="53" spans="1:9" x14ac:dyDescent="0.35">
      <c r="B53" s="5"/>
      <c r="C53" s="6"/>
      <c r="D53" s="6"/>
      <c r="E53" s="6"/>
      <c r="F53" s="6"/>
      <c r="G53" s="6"/>
      <c r="H53" s="6"/>
      <c r="I53" s="7"/>
    </row>
    <row r="54" spans="1:9" x14ac:dyDescent="0.35">
      <c r="B54" s="8"/>
      <c r="I54" s="9"/>
    </row>
    <row r="55" spans="1:9" x14ac:dyDescent="0.35">
      <c r="B55" s="8"/>
      <c r="I55" s="9"/>
    </row>
    <row r="56" spans="1:9" x14ac:dyDescent="0.35">
      <c r="B56" s="8"/>
      <c r="I56" s="9"/>
    </row>
    <row r="57" spans="1:9" x14ac:dyDescent="0.35">
      <c r="B57" s="8"/>
      <c r="I57" s="9"/>
    </row>
    <row r="58" spans="1:9" x14ac:dyDescent="0.35">
      <c r="B58" s="8"/>
      <c r="I58" s="9"/>
    </row>
    <row r="59" spans="1:9" x14ac:dyDescent="0.35">
      <c r="B59" s="8"/>
      <c r="I59" s="9"/>
    </row>
    <row r="60" spans="1:9" x14ac:dyDescent="0.35">
      <c r="B60" s="8"/>
      <c r="I60" s="9"/>
    </row>
    <row r="61" spans="1:9" x14ac:dyDescent="0.35">
      <c r="B61" s="8"/>
      <c r="I61" s="9"/>
    </row>
    <row r="62" spans="1:9" x14ac:dyDescent="0.35">
      <c r="B62" s="8"/>
      <c r="I62" s="9"/>
    </row>
    <row r="63" spans="1:9" x14ac:dyDescent="0.35">
      <c r="B63" s="8"/>
      <c r="I63" s="9"/>
    </row>
    <row r="64" spans="1:9" x14ac:dyDescent="0.35">
      <c r="B64" s="8"/>
      <c r="I64" s="9"/>
    </row>
    <row r="65" spans="2:9" x14ac:dyDescent="0.35">
      <c r="B65" s="8"/>
      <c r="I65" s="9"/>
    </row>
    <row r="66" spans="2:9" x14ac:dyDescent="0.35">
      <c r="B66" s="8"/>
      <c r="I66" s="9"/>
    </row>
    <row r="67" spans="2:9" x14ac:dyDescent="0.35">
      <c r="B67" s="8"/>
      <c r="I67" s="9"/>
    </row>
    <row r="68" spans="2:9" x14ac:dyDescent="0.35">
      <c r="B68" s="8"/>
      <c r="I68" s="9"/>
    </row>
    <row r="69" spans="2:9" x14ac:dyDescent="0.35">
      <c r="B69" s="8"/>
      <c r="I69" s="9"/>
    </row>
    <row r="70" spans="2:9" x14ac:dyDescent="0.35">
      <c r="B70" s="8"/>
      <c r="I70" s="9"/>
    </row>
    <row r="71" spans="2:9" x14ac:dyDescent="0.35">
      <c r="B71" s="8"/>
      <c r="I71" s="9"/>
    </row>
    <row r="72" spans="2:9" x14ac:dyDescent="0.35">
      <c r="B72" s="8"/>
      <c r="I72" s="9"/>
    </row>
    <row r="73" spans="2:9" x14ac:dyDescent="0.35">
      <c r="B73" s="8"/>
      <c r="I73" s="9"/>
    </row>
    <row r="74" spans="2:9" x14ac:dyDescent="0.35">
      <c r="B74" s="8"/>
      <c r="I74" s="9"/>
    </row>
    <row r="75" spans="2:9" x14ac:dyDescent="0.35">
      <c r="B75" s="8"/>
      <c r="I75" s="9"/>
    </row>
    <row r="76" spans="2:9" x14ac:dyDescent="0.35">
      <c r="B76" s="8"/>
      <c r="I76" s="9"/>
    </row>
    <row r="77" spans="2:9" x14ac:dyDescent="0.35">
      <c r="B77" s="8"/>
      <c r="I77" s="9"/>
    </row>
    <row r="78" spans="2:9" ht="19.5" customHeight="1" x14ac:dyDescent="0.35">
      <c r="B78" s="8"/>
      <c r="I78" s="9"/>
    </row>
    <row r="79" spans="2:9" ht="8.25" customHeight="1" x14ac:dyDescent="0.35">
      <c r="B79" s="8"/>
      <c r="I79" s="9"/>
    </row>
    <row r="80" spans="2:9" x14ac:dyDescent="0.35">
      <c r="B80" s="8"/>
      <c r="I80" s="9"/>
    </row>
    <row r="81" spans="2:9" ht="13.15" thickBot="1" x14ac:dyDescent="0.4">
      <c r="B81" s="10"/>
      <c r="C81" s="11"/>
      <c r="D81" s="11"/>
      <c r="E81" s="11"/>
      <c r="F81" s="11"/>
      <c r="G81" s="11"/>
      <c r="H81" s="11"/>
      <c r="I81" s="12"/>
    </row>
  </sheetData>
  <mergeCells count="6">
    <mergeCell ref="B51:I51"/>
    <mergeCell ref="B2:G2"/>
    <mergeCell ref="B4:I4"/>
    <mergeCell ref="B49:G49"/>
    <mergeCell ref="B6:C6"/>
    <mergeCell ref="E6:F6"/>
  </mergeCells>
  <phoneticPr fontId="20" type="noConversion"/>
  <pageMargins left="0" right="0" top="0" bottom="0" header="0" footer="0"/>
  <pageSetup paperSize="9" scale="96" orientation="portrait" r:id="rId1"/>
  <headerFooter alignWithMargins="0"/>
  <rowBreaks count="1" manualBreakCount="1">
    <brk id="4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47"/>
  <sheetViews>
    <sheetView showGridLines="0" zoomScaleNormal="100" workbookViewId="0"/>
  </sheetViews>
  <sheetFormatPr baseColWidth="10" defaultRowHeight="12.75" x14ac:dyDescent="0.35"/>
  <cols>
    <col min="1" max="1" width="1.59765625" customWidth="1"/>
    <col min="2" max="9" width="13.265625" customWidth="1"/>
  </cols>
  <sheetData>
    <row r="1" spans="1:9" ht="7.5" customHeight="1" thickBot="1" x14ac:dyDescent="0.4"/>
    <row r="2" spans="1:9" ht="47.25" customHeight="1" thickBot="1" x14ac:dyDescent="0.5">
      <c r="A2" s="4"/>
      <c r="B2" s="111" t="s">
        <v>49</v>
      </c>
      <c r="C2" s="112"/>
      <c r="D2" s="112"/>
      <c r="E2" s="112"/>
      <c r="F2" s="112"/>
      <c r="G2" s="112"/>
      <c r="H2" s="61"/>
      <c r="I2" s="62"/>
    </row>
    <row r="3" spans="1:9" ht="7.5" customHeight="1" thickBot="1" x14ac:dyDescent="0.4"/>
    <row r="4" spans="1:9" s="20" customFormat="1" ht="21.4" thickBot="1" x14ac:dyDescent="0.4">
      <c r="B4" s="108" t="str">
        <f>Ven!B4</f>
        <v>CD - Commune</v>
      </c>
      <c r="C4" s="109"/>
      <c r="D4" s="109"/>
      <c r="E4" s="109"/>
      <c r="F4" s="109"/>
      <c r="G4" s="109"/>
      <c r="H4" s="109"/>
      <c r="I4" s="110"/>
    </row>
    <row r="5" spans="1:9" ht="7.5" customHeight="1" thickBot="1" x14ac:dyDescent="0.4"/>
    <row r="6" spans="1:9" ht="18" customHeight="1" thickBot="1" x14ac:dyDescent="0.4">
      <c r="B6" s="113" t="s">
        <v>69</v>
      </c>
      <c r="C6" s="114"/>
      <c r="D6" s="72" t="str">
        <f>IF('Détail Sam'!B5="","",'Détail Sam'!B5)</f>
        <v>11h00 à 12h00</v>
      </c>
      <c r="E6" s="115"/>
      <c r="F6" s="116"/>
      <c r="G6" s="78"/>
      <c r="H6" s="67" t="s">
        <v>43</v>
      </c>
      <c r="I6" s="80">
        <f>IF('Détail Sam'!B4="","",'Détail Sam'!B4)</f>
        <v>44338</v>
      </c>
    </row>
    <row r="7" spans="1:9" ht="7.5" customHeight="1" thickBot="1" x14ac:dyDescent="0.4"/>
    <row r="8" spans="1:9" ht="10.5" customHeight="1" x14ac:dyDescent="0.35">
      <c r="B8" s="5"/>
      <c r="C8" s="6"/>
      <c r="D8" s="6"/>
      <c r="E8" s="6"/>
      <c r="F8" s="6"/>
      <c r="G8" s="6"/>
      <c r="H8" s="6"/>
      <c r="I8" s="7"/>
    </row>
    <row r="9" spans="1:9" ht="10.5" customHeight="1" x14ac:dyDescent="0.35">
      <c r="B9" s="8"/>
      <c r="I9" s="9"/>
    </row>
    <row r="10" spans="1:9" ht="10.5" customHeight="1" x14ac:dyDescent="0.35">
      <c r="B10" s="8"/>
      <c r="I10" s="9"/>
    </row>
    <row r="11" spans="1:9" ht="10.5" customHeight="1" x14ac:dyDescent="0.35">
      <c r="B11" s="8"/>
      <c r="I11" s="9"/>
    </row>
    <row r="12" spans="1:9" ht="10.5" customHeight="1" x14ac:dyDescent="0.35">
      <c r="B12" s="8"/>
      <c r="I12" s="9"/>
    </row>
    <row r="13" spans="1:9" ht="10.5" customHeight="1" x14ac:dyDescent="0.35">
      <c r="B13" s="8"/>
      <c r="I13" s="9"/>
    </row>
    <row r="14" spans="1:9" ht="10.5" customHeight="1" x14ac:dyDescent="0.35">
      <c r="B14" s="8"/>
      <c r="I14" s="9"/>
    </row>
    <row r="15" spans="1:9" ht="10.5" customHeight="1" x14ac:dyDescent="0.35">
      <c r="B15" s="8"/>
      <c r="I15" s="9"/>
    </row>
    <row r="16" spans="1:9" ht="10.5" customHeight="1" x14ac:dyDescent="0.35">
      <c r="B16" s="8"/>
      <c r="I16" s="9"/>
    </row>
    <row r="17" spans="2:9" ht="10.5" customHeight="1" x14ac:dyDescent="0.35">
      <c r="B17" s="8"/>
      <c r="I17" s="9"/>
    </row>
    <row r="18" spans="2:9" ht="10.5" customHeight="1" x14ac:dyDescent="0.35">
      <c r="B18" s="8"/>
      <c r="I18" s="9"/>
    </row>
    <row r="19" spans="2:9" ht="10.5" customHeight="1" x14ac:dyDescent="0.35">
      <c r="B19" s="8"/>
      <c r="I19" s="9"/>
    </row>
    <row r="20" spans="2:9" ht="10.5" customHeight="1" x14ac:dyDescent="0.35">
      <c r="B20" s="8"/>
      <c r="I20" s="9"/>
    </row>
    <row r="21" spans="2:9" ht="10.5" customHeight="1" x14ac:dyDescent="0.35">
      <c r="B21" s="8"/>
      <c r="I21" s="9"/>
    </row>
    <row r="22" spans="2:9" ht="10.5" customHeight="1" x14ac:dyDescent="0.35">
      <c r="B22" s="8"/>
      <c r="I22" s="9"/>
    </row>
    <row r="23" spans="2:9" ht="10.5" customHeight="1" x14ac:dyDescent="0.35">
      <c r="B23" s="8"/>
      <c r="I23" s="9"/>
    </row>
    <row r="24" spans="2:9" ht="10.5" customHeight="1" x14ac:dyDescent="0.35">
      <c r="B24" s="8"/>
      <c r="I24" s="9"/>
    </row>
    <row r="25" spans="2:9" ht="10.5" customHeight="1" x14ac:dyDescent="0.35">
      <c r="B25" s="8"/>
      <c r="I25" s="9"/>
    </row>
    <row r="26" spans="2:9" ht="10.5" customHeight="1" x14ac:dyDescent="0.35">
      <c r="B26" s="8"/>
      <c r="I26" s="9"/>
    </row>
    <row r="27" spans="2:9" ht="10.5" customHeight="1" x14ac:dyDescent="0.35">
      <c r="B27" s="8"/>
      <c r="I27" s="9"/>
    </row>
    <row r="28" spans="2:9" ht="10.5" customHeight="1" x14ac:dyDescent="0.35">
      <c r="B28" s="8"/>
      <c r="I28" s="9"/>
    </row>
    <row r="29" spans="2:9" ht="10.5" customHeight="1" x14ac:dyDescent="0.35">
      <c r="B29" s="8"/>
      <c r="I29" s="9"/>
    </row>
    <row r="30" spans="2:9" ht="10.5" customHeight="1" x14ac:dyDescent="0.35">
      <c r="B30" s="8"/>
      <c r="I30" s="9"/>
    </row>
    <row r="31" spans="2:9" ht="10.5" customHeight="1" x14ac:dyDescent="0.35">
      <c r="B31" s="8"/>
      <c r="I31" s="9"/>
    </row>
    <row r="32" spans="2:9" ht="10.5" customHeight="1" x14ac:dyDescent="0.35">
      <c r="B32" s="8"/>
      <c r="I32" s="9"/>
    </row>
    <row r="33" spans="2:9" ht="10.5" customHeight="1" x14ac:dyDescent="0.35">
      <c r="B33" s="8"/>
      <c r="I33" s="9"/>
    </row>
    <row r="34" spans="2:9" ht="10.5" customHeight="1" x14ac:dyDescent="0.35">
      <c r="B34" s="8"/>
      <c r="I34" s="9"/>
    </row>
    <row r="35" spans="2:9" ht="10.5" customHeight="1" x14ac:dyDescent="0.35">
      <c r="B35" s="8"/>
      <c r="I35" s="9"/>
    </row>
    <row r="36" spans="2:9" ht="10.5" customHeight="1" x14ac:dyDescent="0.35">
      <c r="B36" s="8"/>
      <c r="I36" s="9"/>
    </row>
    <row r="37" spans="2:9" ht="10.5" customHeight="1" x14ac:dyDescent="0.35">
      <c r="B37" s="8"/>
      <c r="I37" s="9"/>
    </row>
    <row r="38" spans="2:9" ht="10.5" customHeight="1" x14ac:dyDescent="0.35">
      <c r="B38" s="8"/>
      <c r="I38" s="9"/>
    </row>
    <row r="39" spans="2:9" ht="10.5" customHeight="1" x14ac:dyDescent="0.35">
      <c r="B39" s="8"/>
      <c r="I39" s="9"/>
    </row>
    <row r="40" spans="2:9" s="16" customFormat="1" ht="10.5" customHeight="1" thickBot="1" x14ac:dyDescent="0.45">
      <c r="B40" s="8"/>
      <c r="C40"/>
      <c r="D40"/>
      <c r="E40"/>
      <c r="F40"/>
      <c r="G40"/>
      <c r="H40"/>
      <c r="I40" s="9"/>
    </row>
    <row r="41" spans="2:9" s="18" customFormat="1" ht="10.5" customHeight="1" thickBot="1" x14ac:dyDescent="0.4">
      <c r="B41" s="6"/>
      <c r="C41" s="6"/>
      <c r="D41" s="6"/>
      <c r="E41" s="6"/>
      <c r="F41" s="6"/>
      <c r="G41" s="6"/>
      <c r="H41" s="6"/>
      <c r="I41" s="6"/>
    </row>
    <row r="42" spans="2:9" s="18" customFormat="1" ht="38.25" customHeight="1" x14ac:dyDescent="0.35">
      <c r="B42" s="74" t="s">
        <v>53</v>
      </c>
      <c r="C42" s="14" t="str">
        <f>Ven!C42</f>
        <v>A - Rue Jean Monnet</v>
      </c>
      <c r="D42" s="14" t="str">
        <f>Ven!D42</f>
        <v>B - Av Ganzin Ouest</v>
      </c>
      <c r="E42" s="14" t="str">
        <f>Ven!E42</f>
        <v>C - Rue des Fonds Verts</v>
      </c>
      <c r="F42" s="14" t="str">
        <f>Ven!F42</f>
        <v>D - Av Ganzin Est</v>
      </c>
      <c r="G42" s="63" t="s">
        <v>59</v>
      </c>
    </row>
    <row r="43" spans="2:9" s="18" customFormat="1" ht="38.25" customHeight="1" x14ac:dyDescent="0.35">
      <c r="B43" s="17" t="str">
        <f>Ven!B43</f>
        <v>A - Rue Jean Monnet</v>
      </c>
      <c r="C43" s="56">
        <f>'Détail Sam'!B51</f>
        <v>0</v>
      </c>
      <c r="D43" s="56">
        <f>'Détail Sam'!C51</f>
        <v>160</v>
      </c>
      <c r="E43" s="56">
        <f>'Détail Sam'!D51</f>
        <v>10</v>
      </c>
      <c r="F43" s="56">
        <f>'Détail Sam'!E51</f>
        <v>25</v>
      </c>
      <c r="G43" s="64">
        <f>SUM(C43:F43)</f>
        <v>195</v>
      </c>
    </row>
    <row r="44" spans="2:9" s="18" customFormat="1" ht="38.25" customHeight="1" x14ac:dyDescent="0.35">
      <c r="B44" s="17" t="str">
        <f>Ven!B44</f>
        <v>B - Av Ganzin Ouest</v>
      </c>
      <c r="C44" s="56">
        <f>'Détail Sam'!B52</f>
        <v>113.5</v>
      </c>
      <c r="D44" s="86">
        <f>'Détail Sam'!C52</f>
        <v>25</v>
      </c>
      <c r="E44" s="56">
        <f>'Détail Sam'!D52</f>
        <v>46</v>
      </c>
      <c r="F44" s="56">
        <f>'Détail Sam'!E52</f>
        <v>798</v>
      </c>
      <c r="G44" s="64">
        <f>SUM(C44:F44)</f>
        <v>982.5</v>
      </c>
    </row>
    <row r="45" spans="2:9" s="18" customFormat="1" ht="38.25" customHeight="1" thickBot="1" x14ac:dyDescent="0.4">
      <c r="B45" s="17" t="str">
        <f>Ven!B45</f>
        <v>C - Rue des Fonds Verts</v>
      </c>
      <c r="C45" s="56">
        <f>'Détail Sam'!B53</f>
        <v>9</v>
      </c>
      <c r="D45" s="56">
        <f>'Détail Sam'!C53</f>
        <v>26.5</v>
      </c>
      <c r="E45" s="56">
        <f>'Détail Sam'!D53</f>
        <v>0</v>
      </c>
      <c r="F45" s="56">
        <f>'Détail Sam'!E53</f>
        <v>25</v>
      </c>
      <c r="G45" s="64">
        <f>SUM(C45:F45)</f>
        <v>60.5</v>
      </c>
    </row>
    <row r="46" spans="2:9" s="18" customFormat="1" ht="38.25" customHeight="1" thickBot="1" x14ac:dyDescent="0.4">
      <c r="B46" s="17" t="str">
        <f>Ven!B46</f>
        <v>D - Av Ganzin Est</v>
      </c>
      <c r="C46" s="56">
        <f>'Détail Sam'!B54</f>
        <v>60</v>
      </c>
      <c r="D46" s="56">
        <f>'Détail Sam'!C54</f>
        <v>852</v>
      </c>
      <c r="E46" s="56">
        <f>'Détail Sam'!D54</f>
        <v>40</v>
      </c>
      <c r="F46" s="56">
        <f>'Détail Sam'!E54</f>
        <v>4</v>
      </c>
      <c r="G46" s="64">
        <f>SUM(C46:F46)</f>
        <v>956</v>
      </c>
      <c r="H46" s="75">
        <f>SUM(G43:G46)</f>
        <v>2194</v>
      </c>
    </row>
    <row r="47" spans="2:9" ht="38.25" customHeight="1" thickBot="1" x14ac:dyDescent="0.4">
      <c r="B47" s="65" t="s">
        <v>59</v>
      </c>
      <c r="C47" s="66">
        <f>SUM(C43:C46)</f>
        <v>182.5</v>
      </c>
      <c r="D47" s="66">
        <f>SUM(D43:D46)</f>
        <v>1063.5</v>
      </c>
      <c r="E47" s="66">
        <f>SUM(E43:E46)</f>
        <v>96</v>
      </c>
      <c r="F47" s="66">
        <f>SUM(F43:F46)</f>
        <v>852</v>
      </c>
      <c r="G47" s="76">
        <f>SUM(C47:F47)</f>
        <v>2194</v>
      </c>
      <c r="H47" s="77" t="s">
        <v>68</v>
      </c>
    </row>
  </sheetData>
  <mergeCells count="4">
    <mergeCell ref="B2:G2"/>
    <mergeCell ref="B4:I4"/>
    <mergeCell ref="B6:C6"/>
    <mergeCell ref="E6:F6"/>
  </mergeCells>
  <phoneticPr fontId="0" type="noConversion"/>
  <pageMargins left="0" right="0" top="0.15748031496062992" bottom="0.15748031496062992" header="0" footer="0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AV96"/>
  <sheetViews>
    <sheetView showGridLines="0" zoomScaleNormal="100" zoomScaleSheetLayoutView="85" workbookViewId="0"/>
  </sheetViews>
  <sheetFormatPr baseColWidth="10" defaultColWidth="11.3984375" defaultRowHeight="13.15" x14ac:dyDescent="0.4"/>
  <cols>
    <col min="1" max="1" width="11.265625" style="1" customWidth="1"/>
    <col min="2" max="6" width="6.59765625" style="1" customWidth="1"/>
    <col min="7" max="7" width="4.86328125" style="1" bestFit="1" customWidth="1"/>
    <col min="8" max="8" width="1.1328125" style="1" customWidth="1"/>
    <col min="9" max="13" width="6.59765625" style="1" customWidth="1"/>
    <col min="14" max="14" width="4.86328125" style="1" bestFit="1" customWidth="1"/>
    <col min="15" max="15" width="1.1328125" style="1" customWidth="1"/>
    <col min="16" max="20" width="6.59765625" style="1" customWidth="1"/>
    <col min="21" max="21" width="4.86328125" style="1" bestFit="1" customWidth="1"/>
    <col min="22" max="22" width="1.1328125" style="1" customWidth="1"/>
    <col min="23" max="27" width="6.59765625" style="1" customWidth="1"/>
    <col min="28" max="28" width="4.86328125" style="1" bestFit="1" customWidth="1"/>
    <col min="29" max="29" width="1.1328125" style="1" customWidth="1"/>
    <col min="30" max="34" width="6.59765625" style="1" customWidth="1"/>
    <col min="35" max="35" width="4.86328125" style="1" bestFit="1" customWidth="1"/>
    <col min="36" max="36" width="1.1328125" style="1" customWidth="1"/>
    <col min="37" max="41" width="6.59765625" style="1" customWidth="1"/>
    <col min="42" max="42" width="4.86328125" style="1" bestFit="1" customWidth="1"/>
    <col min="43" max="43" width="1.86328125" style="1" customWidth="1"/>
    <col min="44" max="44" width="8.86328125" style="1" customWidth="1"/>
    <col min="45" max="16384" width="11.3984375" style="1"/>
  </cols>
  <sheetData>
    <row r="1" spans="1:48" s="2" customFormat="1" ht="16.149999999999999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T1" s="3"/>
    </row>
    <row r="2" spans="1:48" s="2" customFormat="1" ht="21" customHeight="1" x14ac:dyDescent="0.5">
      <c r="A2" s="21" t="s">
        <v>42</v>
      </c>
      <c r="B2" s="126" t="s">
        <v>90</v>
      </c>
      <c r="C2" s="127"/>
      <c r="D2" s="128"/>
      <c r="E2" s="22" t="s">
        <v>55</v>
      </c>
      <c r="F2" s="23"/>
      <c r="G2" s="23"/>
      <c r="H2" s="23"/>
      <c r="I2" s="24"/>
      <c r="J2" s="24"/>
      <c r="K2" s="24"/>
      <c r="L2" s="24"/>
      <c r="M2" s="24"/>
      <c r="N2" s="25"/>
      <c r="O2" s="26"/>
      <c r="P2" s="1" t="s">
        <v>70</v>
      </c>
      <c r="AT2" s="3"/>
    </row>
    <row r="3" spans="1:48" s="2" customFormat="1" ht="21" customHeight="1" x14ac:dyDescent="0.5">
      <c r="A3" s="71" t="s">
        <v>61</v>
      </c>
      <c r="B3" s="129" t="s">
        <v>89</v>
      </c>
      <c r="C3" s="130"/>
      <c r="D3" s="131"/>
      <c r="E3" s="28" t="s">
        <v>56</v>
      </c>
      <c r="F3" s="1"/>
      <c r="G3" s="1"/>
      <c r="H3" s="1"/>
      <c r="I3" s="26"/>
      <c r="J3" s="26"/>
      <c r="K3" s="26"/>
      <c r="L3" s="26"/>
      <c r="M3" s="26"/>
      <c r="N3" s="29"/>
      <c r="O3" s="26"/>
      <c r="P3" s="73" t="s">
        <v>71</v>
      </c>
      <c r="AT3" s="3"/>
    </row>
    <row r="4" spans="1:48" s="2" customFormat="1" ht="21" customHeight="1" x14ac:dyDescent="0.5">
      <c r="A4" s="27" t="s">
        <v>43</v>
      </c>
      <c r="B4" s="123">
        <v>44337</v>
      </c>
      <c r="C4" s="124"/>
      <c r="D4" s="125"/>
      <c r="E4" s="28" t="s">
        <v>52</v>
      </c>
      <c r="F4" s="1"/>
      <c r="G4" s="1"/>
      <c r="H4" s="1"/>
      <c r="I4" s="26"/>
      <c r="J4" s="26"/>
      <c r="K4" s="26"/>
      <c r="L4" s="26"/>
      <c r="M4" s="26"/>
      <c r="N4" s="29"/>
      <c r="O4" s="26"/>
      <c r="P4" s="73" t="s">
        <v>6</v>
      </c>
      <c r="Q4" s="3">
        <v>1</v>
      </c>
      <c r="R4" s="3" t="s">
        <v>53</v>
      </c>
      <c r="AT4" s="3"/>
    </row>
    <row r="5" spans="1:48" s="2" customFormat="1" ht="21" customHeight="1" x14ac:dyDescent="0.5">
      <c r="A5" s="27" t="s">
        <v>58</v>
      </c>
      <c r="B5" s="120" t="str">
        <f>CONCATENATE(LEFT(A10,5)," à ",RIGHT(A13,5))</f>
        <v>17h00 à 18h00</v>
      </c>
      <c r="C5" s="121"/>
      <c r="D5" s="122"/>
      <c r="E5" s="28" t="s">
        <v>57</v>
      </c>
      <c r="F5" s="1"/>
      <c r="G5" s="1"/>
      <c r="H5" s="1"/>
      <c r="I5" s="26"/>
      <c r="J5" s="26"/>
      <c r="K5" s="26"/>
      <c r="L5" s="26"/>
      <c r="M5" s="26"/>
      <c r="N5" s="29"/>
      <c r="O5" s="26"/>
      <c r="P5" s="73" t="s">
        <v>79</v>
      </c>
      <c r="Q5" s="3">
        <v>2</v>
      </c>
      <c r="R5" s="3" t="s">
        <v>53</v>
      </c>
      <c r="AT5" s="3"/>
    </row>
    <row r="6" spans="1:48" s="2" customFormat="1" ht="21" customHeight="1" thickBot="1" x14ac:dyDescent="0.55000000000000004">
      <c r="A6" s="30" t="s">
        <v>44</v>
      </c>
      <c r="B6" s="117" t="s">
        <v>60</v>
      </c>
      <c r="C6" s="118"/>
      <c r="D6" s="119"/>
      <c r="E6" s="31"/>
      <c r="F6" s="32"/>
      <c r="G6" s="32"/>
      <c r="H6" s="32"/>
      <c r="I6" s="33"/>
      <c r="J6" s="33"/>
      <c r="K6" s="33"/>
      <c r="L6" s="33"/>
      <c r="M6" s="33"/>
      <c r="N6" s="34"/>
      <c r="O6" s="26"/>
      <c r="P6" s="73" t="s">
        <v>67</v>
      </c>
      <c r="Q6" s="3">
        <v>0.5</v>
      </c>
      <c r="R6" s="3" t="s">
        <v>53</v>
      </c>
      <c r="AT6" s="3"/>
    </row>
    <row r="7" spans="1:48" s="2" customFormat="1" ht="16.149999999999999" thickBo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T7" s="3"/>
    </row>
    <row r="8" spans="1:48" ht="13.5" thickBot="1" x14ac:dyDescent="0.45">
      <c r="B8" s="35" t="s">
        <v>2</v>
      </c>
      <c r="C8" s="36"/>
      <c r="D8" s="36"/>
      <c r="E8" s="36"/>
      <c r="F8" s="36"/>
      <c r="G8" s="37"/>
      <c r="I8" s="35" t="s">
        <v>0</v>
      </c>
      <c r="J8" s="36"/>
      <c r="K8" s="36"/>
      <c r="L8" s="36"/>
      <c r="M8" s="36"/>
      <c r="N8" s="37"/>
      <c r="P8" s="35" t="s">
        <v>1</v>
      </c>
      <c r="Q8" s="36"/>
      <c r="R8" s="36"/>
      <c r="S8" s="36"/>
      <c r="T8" s="36"/>
      <c r="U8" s="37"/>
      <c r="W8" s="35" t="s">
        <v>3</v>
      </c>
      <c r="X8" s="36"/>
      <c r="Y8" s="36"/>
      <c r="Z8" s="36"/>
      <c r="AA8" s="36"/>
      <c r="AB8" s="37"/>
      <c r="AD8" s="35" t="s">
        <v>4</v>
      </c>
      <c r="AE8" s="36"/>
      <c r="AF8" s="36"/>
      <c r="AG8" s="36"/>
      <c r="AH8" s="36"/>
      <c r="AI8" s="37"/>
      <c r="AK8" s="35" t="s">
        <v>5</v>
      </c>
      <c r="AL8" s="36"/>
      <c r="AM8" s="36"/>
      <c r="AN8" s="36"/>
      <c r="AO8" s="36"/>
      <c r="AP8" s="37"/>
      <c r="AT8" s="3"/>
    </row>
    <row r="9" spans="1:48" ht="13.5" thickBot="1" x14ac:dyDescent="0.45">
      <c r="A9" s="38" t="s">
        <v>40</v>
      </c>
      <c r="B9" s="105" t="s">
        <v>6</v>
      </c>
      <c r="C9" s="106" t="s">
        <v>7</v>
      </c>
      <c r="D9" s="106" t="s">
        <v>48</v>
      </c>
      <c r="E9" s="106" t="s">
        <v>8</v>
      </c>
      <c r="F9" s="107" t="s">
        <v>9</v>
      </c>
      <c r="G9" s="107" t="s">
        <v>41</v>
      </c>
      <c r="H9" s="3"/>
      <c r="I9" s="105" t="s">
        <v>6</v>
      </c>
      <c r="J9" s="106" t="s">
        <v>7</v>
      </c>
      <c r="K9" s="106" t="s">
        <v>48</v>
      </c>
      <c r="L9" s="106" t="s">
        <v>8</v>
      </c>
      <c r="M9" s="107" t="s">
        <v>9</v>
      </c>
      <c r="N9" s="107" t="s">
        <v>41</v>
      </c>
      <c r="O9" s="3"/>
      <c r="P9" s="105" t="s">
        <v>6</v>
      </c>
      <c r="Q9" s="106" t="s">
        <v>7</v>
      </c>
      <c r="R9" s="106" t="s">
        <v>48</v>
      </c>
      <c r="S9" s="106" t="s">
        <v>8</v>
      </c>
      <c r="T9" s="107" t="s">
        <v>9</v>
      </c>
      <c r="U9" s="107" t="s">
        <v>41</v>
      </c>
      <c r="V9" s="3"/>
      <c r="W9" s="105" t="s">
        <v>6</v>
      </c>
      <c r="X9" s="106" t="s">
        <v>7</v>
      </c>
      <c r="Y9" s="106" t="s">
        <v>48</v>
      </c>
      <c r="Z9" s="106" t="s">
        <v>8</v>
      </c>
      <c r="AA9" s="107" t="s">
        <v>9</v>
      </c>
      <c r="AB9" s="107" t="s">
        <v>41</v>
      </c>
      <c r="AC9" s="3"/>
      <c r="AD9" s="105" t="s">
        <v>6</v>
      </c>
      <c r="AE9" s="106" t="s">
        <v>7</v>
      </c>
      <c r="AF9" s="106" t="s">
        <v>48</v>
      </c>
      <c r="AG9" s="106" t="s">
        <v>8</v>
      </c>
      <c r="AH9" s="107" t="s">
        <v>9</v>
      </c>
      <c r="AI9" s="107" t="s">
        <v>41</v>
      </c>
      <c r="AJ9" s="3"/>
      <c r="AK9" s="105" t="s">
        <v>6</v>
      </c>
      <c r="AL9" s="106" t="s">
        <v>7</v>
      </c>
      <c r="AM9" s="106" t="s">
        <v>48</v>
      </c>
      <c r="AN9" s="106" t="s">
        <v>8</v>
      </c>
      <c r="AO9" s="107" t="s">
        <v>9</v>
      </c>
      <c r="AP9" s="107" t="s">
        <v>41</v>
      </c>
      <c r="AR9" s="79" t="s">
        <v>78</v>
      </c>
    </row>
    <row r="10" spans="1:48" s="3" customFormat="1" x14ac:dyDescent="0.4">
      <c r="A10" s="68" t="s">
        <v>62</v>
      </c>
      <c r="B10" s="87">
        <v>0</v>
      </c>
      <c r="C10" s="88">
        <v>0</v>
      </c>
      <c r="D10" s="88">
        <v>0</v>
      </c>
      <c r="E10" s="88">
        <v>0</v>
      </c>
      <c r="F10" s="89"/>
      <c r="G10" s="83"/>
      <c r="H10" s="90"/>
      <c r="I10" s="87">
        <v>42</v>
      </c>
      <c r="J10" s="88">
        <v>0</v>
      </c>
      <c r="K10" s="88">
        <v>0</v>
      </c>
      <c r="L10" s="88">
        <v>2</v>
      </c>
      <c r="M10" s="89"/>
      <c r="N10" s="83"/>
      <c r="O10" s="90"/>
      <c r="P10" s="87">
        <v>7</v>
      </c>
      <c r="Q10" s="88">
        <v>0</v>
      </c>
      <c r="R10" s="88">
        <v>0</v>
      </c>
      <c r="S10" s="88">
        <v>0</v>
      </c>
      <c r="T10" s="89"/>
      <c r="U10" s="83"/>
      <c r="V10" s="90"/>
      <c r="W10" s="87">
        <v>4</v>
      </c>
      <c r="X10" s="88">
        <v>0</v>
      </c>
      <c r="Y10" s="88">
        <v>0</v>
      </c>
      <c r="Z10" s="88">
        <v>0</v>
      </c>
      <c r="AA10" s="89"/>
      <c r="AB10" s="83"/>
      <c r="AD10" s="40"/>
      <c r="AE10" s="41"/>
      <c r="AF10" s="41"/>
      <c r="AG10" s="41"/>
      <c r="AH10" s="42"/>
      <c r="AI10" s="43"/>
      <c r="AK10" s="40"/>
      <c r="AL10" s="41"/>
      <c r="AM10" s="41"/>
      <c r="AN10" s="41"/>
      <c r="AO10" s="42"/>
      <c r="AP10" s="43"/>
      <c r="AR10" s="44">
        <f>ROUND((SUM(B10,I10,P10,W10,AD10,AK10)*$Q$4)+(SUM(AM10,AL10,Y10,X10,R10,Q10,K10,J10,D10,C10,AE10,AF10)*$Q$5)+(SUM(AO10,AN10,AH10,AG10,AA10,Z10,T10,S10,M10,L10,F10,E10)*$Q$6),0)</f>
        <v>54</v>
      </c>
      <c r="AV10" s="1"/>
    </row>
    <row r="11" spans="1:48" s="3" customFormat="1" x14ac:dyDescent="0.4">
      <c r="A11" s="69" t="s">
        <v>63</v>
      </c>
      <c r="B11" s="91">
        <v>0</v>
      </c>
      <c r="C11" s="92">
        <v>0</v>
      </c>
      <c r="D11" s="92">
        <v>0</v>
      </c>
      <c r="E11" s="92">
        <v>0</v>
      </c>
      <c r="F11" s="93"/>
      <c r="G11" s="84"/>
      <c r="H11" s="90"/>
      <c r="I11" s="91">
        <v>41</v>
      </c>
      <c r="J11" s="92">
        <v>0</v>
      </c>
      <c r="K11" s="92">
        <v>0</v>
      </c>
      <c r="L11" s="92">
        <v>1</v>
      </c>
      <c r="M11" s="93"/>
      <c r="N11" s="84"/>
      <c r="O11" s="90"/>
      <c r="P11" s="91">
        <v>7</v>
      </c>
      <c r="Q11" s="92">
        <v>0</v>
      </c>
      <c r="R11" s="92">
        <v>0</v>
      </c>
      <c r="S11" s="92">
        <v>2</v>
      </c>
      <c r="T11" s="93"/>
      <c r="U11" s="84"/>
      <c r="V11" s="90"/>
      <c r="W11" s="91">
        <v>3</v>
      </c>
      <c r="X11" s="92">
        <v>0</v>
      </c>
      <c r="Y11" s="92">
        <v>0</v>
      </c>
      <c r="Z11" s="92">
        <v>0</v>
      </c>
      <c r="AA11" s="93"/>
      <c r="AB11" s="84"/>
      <c r="AD11" s="45"/>
      <c r="AE11" s="46"/>
      <c r="AF11" s="46"/>
      <c r="AG11" s="46"/>
      <c r="AH11" s="47"/>
      <c r="AI11" s="48"/>
      <c r="AK11" s="45"/>
      <c r="AL11" s="46"/>
      <c r="AM11" s="46"/>
      <c r="AN11" s="46"/>
      <c r="AO11" s="47"/>
      <c r="AP11" s="48"/>
      <c r="AR11" s="44">
        <f>ROUND((SUM(B11,I11,P11,W11,AD11,AK11)*$Q$4)+(SUM(AM11,AL11,Y11,X11,R11,Q11,K11,J11,D11,C11,AE11,AF11)*$Q$5)+(SUM(AO11,AN11,AH11,AG11,AA11,Z11,T11,S11,M11,L11,F11,E11)*$Q$6),0)</f>
        <v>53</v>
      </c>
      <c r="AV11" s="1"/>
    </row>
    <row r="12" spans="1:48" s="3" customFormat="1" x14ac:dyDescent="0.4">
      <c r="A12" s="69" t="s">
        <v>64</v>
      </c>
      <c r="B12" s="94">
        <v>0</v>
      </c>
      <c r="C12" s="95">
        <v>0</v>
      </c>
      <c r="D12" s="95">
        <v>0</v>
      </c>
      <c r="E12" s="95">
        <v>0</v>
      </c>
      <c r="F12" s="93"/>
      <c r="G12" s="84"/>
      <c r="H12" s="90"/>
      <c r="I12" s="94">
        <v>49</v>
      </c>
      <c r="J12" s="95">
        <v>0</v>
      </c>
      <c r="K12" s="95">
        <v>0</v>
      </c>
      <c r="L12" s="95">
        <v>2</v>
      </c>
      <c r="M12" s="93"/>
      <c r="N12" s="84"/>
      <c r="O12" s="90"/>
      <c r="P12" s="94">
        <v>2</v>
      </c>
      <c r="Q12" s="95">
        <v>0</v>
      </c>
      <c r="R12" s="95">
        <v>0</v>
      </c>
      <c r="S12" s="95">
        <v>0</v>
      </c>
      <c r="T12" s="93"/>
      <c r="U12" s="84"/>
      <c r="V12" s="90"/>
      <c r="W12" s="94">
        <v>4</v>
      </c>
      <c r="X12" s="95">
        <v>0</v>
      </c>
      <c r="Y12" s="95">
        <v>0</v>
      </c>
      <c r="Z12" s="95">
        <v>0</v>
      </c>
      <c r="AA12" s="93"/>
      <c r="AB12" s="84"/>
      <c r="AD12" s="49"/>
      <c r="AE12" s="50"/>
      <c r="AF12" s="50"/>
      <c r="AG12" s="50"/>
      <c r="AH12" s="47"/>
      <c r="AI12" s="48"/>
      <c r="AK12" s="49"/>
      <c r="AL12" s="50"/>
      <c r="AM12" s="50"/>
      <c r="AN12" s="50"/>
      <c r="AO12" s="47"/>
      <c r="AP12" s="48"/>
      <c r="AR12" s="44">
        <f>ROUND((SUM(B12,I12,P12,W12,AD12,AK12)*$Q$4)+(SUM(AM12,AL12,Y12,X12,R12,Q12,K12,J12,D12,C12,AE12,AF12)*$Q$5)+(SUM(AO12,AN12,AH12,AG12,AA12,Z12,T12,S12,M12,L12,F12,E12)*$Q$6),0)</f>
        <v>56</v>
      </c>
      <c r="AV12" s="1"/>
    </row>
    <row r="13" spans="1:48" s="3" customFormat="1" ht="13.5" thickBot="1" x14ac:dyDescent="0.45">
      <c r="A13" s="70" t="s">
        <v>80</v>
      </c>
      <c r="B13" s="96">
        <v>0</v>
      </c>
      <c r="C13" s="97">
        <v>0</v>
      </c>
      <c r="D13" s="97">
        <v>0</v>
      </c>
      <c r="E13" s="97">
        <v>0</v>
      </c>
      <c r="F13" s="98"/>
      <c r="G13" s="85"/>
      <c r="H13" s="90"/>
      <c r="I13" s="96">
        <v>46</v>
      </c>
      <c r="J13" s="97">
        <v>0</v>
      </c>
      <c r="K13" s="97">
        <v>0</v>
      </c>
      <c r="L13" s="97">
        <v>3</v>
      </c>
      <c r="M13" s="98"/>
      <c r="N13" s="85"/>
      <c r="O13" s="90"/>
      <c r="P13" s="96">
        <v>7</v>
      </c>
      <c r="Q13" s="97">
        <v>0</v>
      </c>
      <c r="R13" s="97">
        <v>0</v>
      </c>
      <c r="S13" s="97">
        <v>0</v>
      </c>
      <c r="T13" s="98"/>
      <c r="U13" s="85"/>
      <c r="V13" s="90"/>
      <c r="W13" s="96">
        <v>3</v>
      </c>
      <c r="X13" s="97">
        <v>0</v>
      </c>
      <c r="Y13" s="97">
        <v>0</v>
      </c>
      <c r="Z13" s="97">
        <v>0</v>
      </c>
      <c r="AA13" s="98"/>
      <c r="AB13" s="85"/>
      <c r="AD13" s="52"/>
      <c r="AE13" s="53"/>
      <c r="AF13" s="53"/>
      <c r="AG13" s="53"/>
      <c r="AH13" s="54"/>
      <c r="AI13" s="55"/>
      <c r="AK13" s="52"/>
      <c r="AL13" s="53"/>
      <c r="AM13" s="53"/>
      <c r="AN13" s="53"/>
      <c r="AO13" s="54"/>
      <c r="AP13" s="55"/>
      <c r="AR13" s="51">
        <f>ROUND((SUM(B13,I13,P13,W13,AD13,AK13)*$Q$4)+(SUM(AM13,AL13,Y13,X13,R13,Q13,K13,J13,D13,C13,AE13,AF13)*$Q$5)+(SUM(AO13,AN13,AH13,AG13,AA13,Z13,T13,S13,M13,L13,F13,E13)*$Q$6),0)</f>
        <v>58</v>
      </c>
    </row>
    <row r="14" spans="1:48" ht="13.5" thickBot="1" x14ac:dyDescent="0.4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48" ht="13.5" thickBot="1" x14ac:dyDescent="0.45">
      <c r="B15" s="99" t="s">
        <v>10</v>
      </c>
      <c r="C15" s="100"/>
      <c r="D15" s="100"/>
      <c r="E15" s="100"/>
      <c r="F15" s="100"/>
      <c r="G15" s="82"/>
      <c r="H15" s="81"/>
      <c r="I15" s="99" t="s">
        <v>12</v>
      </c>
      <c r="J15" s="100"/>
      <c r="K15" s="100"/>
      <c r="L15" s="100"/>
      <c r="M15" s="100"/>
      <c r="N15" s="82"/>
      <c r="O15" s="81"/>
      <c r="P15" s="99" t="s">
        <v>11</v>
      </c>
      <c r="Q15" s="100"/>
      <c r="R15" s="100"/>
      <c r="S15" s="100"/>
      <c r="T15" s="100"/>
      <c r="U15" s="82"/>
      <c r="V15" s="81"/>
      <c r="W15" s="99" t="s">
        <v>13</v>
      </c>
      <c r="X15" s="100"/>
      <c r="Y15" s="100"/>
      <c r="Z15" s="100"/>
      <c r="AA15" s="100"/>
      <c r="AB15" s="82"/>
      <c r="AD15" s="35" t="s">
        <v>14</v>
      </c>
      <c r="AE15" s="36"/>
      <c r="AF15" s="36"/>
      <c r="AG15" s="36"/>
      <c r="AH15" s="36"/>
      <c r="AI15" s="37"/>
      <c r="AK15" s="35" t="s">
        <v>15</v>
      </c>
      <c r="AL15" s="36"/>
      <c r="AM15" s="36"/>
      <c r="AN15" s="36"/>
      <c r="AO15" s="36"/>
      <c r="AP15" s="37"/>
    </row>
    <row r="16" spans="1:48" ht="13.5" thickBot="1" x14ac:dyDescent="0.45">
      <c r="A16" s="38" t="s">
        <v>40</v>
      </c>
      <c r="B16" s="105" t="s">
        <v>6</v>
      </c>
      <c r="C16" s="106" t="s">
        <v>7</v>
      </c>
      <c r="D16" s="106" t="s">
        <v>48</v>
      </c>
      <c r="E16" s="106" t="s">
        <v>8</v>
      </c>
      <c r="F16" s="107" t="s">
        <v>9</v>
      </c>
      <c r="G16" s="107" t="s">
        <v>41</v>
      </c>
      <c r="H16" s="3"/>
      <c r="I16" s="105" t="s">
        <v>6</v>
      </c>
      <c r="J16" s="106" t="s">
        <v>7</v>
      </c>
      <c r="K16" s="106" t="s">
        <v>48</v>
      </c>
      <c r="L16" s="106" t="s">
        <v>8</v>
      </c>
      <c r="M16" s="107" t="s">
        <v>9</v>
      </c>
      <c r="N16" s="107" t="s">
        <v>41</v>
      </c>
      <c r="O16" s="3"/>
      <c r="P16" s="105" t="s">
        <v>6</v>
      </c>
      <c r="Q16" s="106" t="s">
        <v>7</v>
      </c>
      <c r="R16" s="106" t="s">
        <v>48</v>
      </c>
      <c r="S16" s="106" t="s">
        <v>8</v>
      </c>
      <c r="T16" s="107" t="s">
        <v>9</v>
      </c>
      <c r="U16" s="107" t="s">
        <v>41</v>
      </c>
      <c r="V16" s="3"/>
      <c r="W16" s="105" t="s">
        <v>6</v>
      </c>
      <c r="X16" s="106" t="s">
        <v>7</v>
      </c>
      <c r="Y16" s="106" t="s">
        <v>48</v>
      </c>
      <c r="Z16" s="106" t="s">
        <v>8</v>
      </c>
      <c r="AA16" s="107" t="s">
        <v>9</v>
      </c>
      <c r="AB16" s="107" t="s">
        <v>41</v>
      </c>
      <c r="AC16" s="3"/>
      <c r="AD16" s="105" t="s">
        <v>6</v>
      </c>
      <c r="AE16" s="106" t="s">
        <v>7</v>
      </c>
      <c r="AF16" s="106" t="s">
        <v>48</v>
      </c>
      <c r="AG16" s="106" t="s">
        <v>8</v>
      </c>
      <c r="AH16" s="107" t="s">
        <v>9</v>
      </c>
      <c r="AI16" s="107" t="s">
        <v>41</v>
      </c>
      <c r="AJ16" s="3"/>
      <c r="AK16" s="105" t="s">
        <v>6</v>
      </c>
      <c r="AL16" s="106" t="s">
        <v>7</v>
      </c>
      <c r="AM16" s="106" t="s">
        <v>48</v>
      </c>
      <c r="AN16" s="106" t="s">
        <v>8</v>
      </c>
      <c r="AO16" s="107" t="s">
        <v>9</v>
      </c>
      <c r="AP16" s="107" t="s">
        <v>41</v>
      </c>
      <c r="AR16" s="79" t="s">
        <v>78</v>
      </c>
    </row>
    <row r="17" spans="1:44" s="3" customFormat="1" x14ac:dyDescent="0.4">
      <c r="A17" s="39" t="str">
        <f>A10</f>
        <v>17h00-17h15</v>
      </c>
      <c r="B17" s="87">
        <v>24</v>
      </c>
      <c r="C17" s="88">
        <v>0</v>
      </c>
      <c r="D17" s="88">
        <v>0</v>
      </c>
      <c r="E17" s="88">
        <v>0</v>
      </c>
      <c r="F17" s="89"/>
      <c r="G17" s="83"/>
      <c r="H17" s="90"/>
      <c r="I17" s="87">
        <v>2</v>
      </c>
      <c r="J17" s="88">
        <v>0</v>
      </c>
      <c r="K17" s="88">
        <v>0</v>
      </c>
      <c r="L17" s="88">
        <v>0</v>
      </c>
      <c r="M17" s="89"/>
      <c r="N17" s="83"/>
      <c r="O17" s="90"/>
      <c r="P17" s="87">
        <v>12</v>
      </c>
      <c r="Q17" s="88">
        <v>0</v>
      </c>
      <c r="R17" s="88">
        <v>0</v>
      </c>
      <c r="S17" s="88">
        <v>0</v>
      </c>
      <c r="T17" s="89"/>
      <c r="U17" s="83"/>
      <c r="V17" s="90"/>
      <c r="W17" s="87">
        <v>220</v>
      </c>
      <c r="X17" s="88">
        <v>0</v>
      </c>
      <c r="Y17" s="88">
        <v>3</v>
      </c>
      <c r="Z17" s="88">
        <v>6</v>
      </c>
      <c r="AA17" s="89"/>
      <c r="AB17" s="101"/>
      <c r="AD17" s="40"/>
      <c r="AE17" s="41"/>
      <c r="AF17" s="41"/>
      <c r="AG17" s="41"/>
      <c r="AH17" s="42"/>
      <c r="AI17" s="43"/>
      <c r="AK17" s="40"/>
      <c r="AL17" s="41"/>
      <c r="AM17" s="41"/>
      <c r="AN17" s="41"/>
      <c r="AO17" s="42"/>
      <c r="AP17" s="43"/>
      <c r="AR17" s="44">
        <f>ROUND((SUM(B17,I17,P17,W17,AD17,AK17)*$Q$4)+(SUM(AM17,AL17,Y17,X17,R17,Q17,K17,J17,D17,C17,AE17,AF17)*$Q$5)+(SUM(AO17,AN17,AH17,AG17,AA17,Z17,T17,S17,M17,L17,F17,E17)*$Q$6),0)</f>
        <v>267</v>
      </c>
    </row>
    <row r="18" spans="1:44" s="3" customFormat="1" x14ac:dyDescent="0.4">
      <c r="A18" s="44" t="str">
        <f>A11</f>
        <v>17h15-17h30</v>
      </c>
      <c r="B18" s="91">
        <v>32</v>
      </c>
      <c r="C18" s="92">
        <v>0</v>
      </c>
      <c r="D18" s="92">
        <v>0</v>
      </c>
      <c r="E18" s="92">
        <v>2</v>
      </c>
      <c r="F18" s="93"/>
      <c r="G18" s="84"/>
      <c r="H18" s="90"/>
      <c r="I18" s="91">
        <v>3</v>
      </c>
      <c r="J18" s="92">
        <v>0</v>
      </c>
      <c r="K18" s="92">
        <v>0</v>
      </c>
      <c r="L18" s="92">
        <v>0</v>
      </c>
      <c r="M18" s="93"/>
      <c r="N18" s="84"/>
      <c r="O18" s="90"/>
      <c r="P18" s="91">
        <v>10</v>
      </c>
      <c r="Q18" s="92">
        <v>0</v>
      </c>
      <c r="R18" s="92">
        <v>0</v>
      </c>
      <c r="S18" s="92">
        <v>1</v>
      </c>
      <c r="T18" s="93"/>
      <c r="U18" s="84"/>
      <c r="V18" s="90"/>
      <c r="W18" s="91">
        <v>192</v>
      </c>
      <c r="X18" s="92">
        <v>0</v>
      </c>
      <c r="Y18" s="92">
        <v>2</v>
      </c>
      <c r="Z18" s="92">
        <v>3</v>
      </c>
      <c r="AA18" s="93"/>
      <c r="AB18" s="102"/>
      <c r="AD18" s="45"/>
      <c r="AE18" s="46"/>
      <c r="AF18" s="46"/>
      <c r="AG18" s="46"/>
      <c r="AH18" s="47"/>
      <c r="AI18" s="48"/>
      <c r="AK18" s="45"/>
      <c r="AL18" s="46"/>
      <c r="AM18" s="46"/>
      <c r="AN18" s="46"/>
      <c r="AO18" s="47"/>
      <c r="AP18" s="48"/>
      <c r="AR18" s="44">
        <f>ROUND((SUM(B18,I18,P18,W18,AD18,AK18)*$Q$4)+(SUM(AM18,AL18,Y18,X18,R18,Q18,K18,J18,D18,C18,AE18,AF18)*$Q$5)+(SUM(AO18,AN18,AH18,AG18,AA18,Z18,T18,S18,M18,L18,F18,E18)*$Q$6),0)</f>
        <v>244</v>
      </c>
    </row>
    <row r="19" spans="1:44" s="3" customFormat="1" x14ac:dyDescent="0.4">
      <c r="A19" s="44" t="str">
        <f>A12</f>
        <v>17h30-17h45</v>
      </c>
      <c r="B19" s="94">
        <v>30</v>
      </c>
      <c r="C19" s="95">
        <v>0</v>
      </c>
      <c r="D19" s="95">
        <v>0</v>
      </c>
      <c r="E19" s="95">
        <v>2</v>
      </c>
      <c r="F19" s="93"/>
      <c r="G19" s="84"/>
      <c r="H19" s="90"/>
      <c r="I19" s="94">
        <v>1</v>
      </c>
      <c r="J19" s="95">
        <v>0</v>
      </c>
      <c r="K19" s="95">
        <v>0</v>
      </c>
      <c r="L19" s="95">
        <v>0</v>
      </c>
      <c r="M19" s="93"/>
      <c r="N19" s="84"/>
      <c r="O19" s="90"/>
      <c r="P19" s="94">
        <v>18</v>
      </c>
      <c r="Q19" s="95">
        <v>0</v>
      </c>
      <c r="R19" s="95">
        <v>0</v>
      </c>
      <c r="S19" s="95">
        <v>0</v>
      </c>
      <c r="T19" s="93"/>
      <c r="U19" s="84"/>
      <c r="V19" s="90"/>
      <c r="W19" s="94">
        <v>215</v>
      </c>
      <c r="X19" s="95">
        <v>0</v>
      </c>
      <c r="Y19" s="95">
        <v>1</v>
      </c>
      <c r="Z19" s="95">
        <v>7</v>
      </c>
      <c r="AA19" s="93"/>
      <c r="AB19" s="102"/>
      <c r="AD19" s="49"/>
      <c r="AE19" s="50"/>
      <c r="AF19" s="50"/>
      <c r="AG19" s="50"/>
      <c r="AH19" s="47"/>
      <c r="AI19" s="48"/>
      <c r="AK19" s="49"/>
      <c r="AL19" s="50"/>
      <c r="AM19" s="50"/>
      <c r="AN19" s="50"/>
      <c r="AO19" s="47"/>
      <c r="AP19" s="48"/>
      <c r="AR19" s="44">
        <f>ROUND((SUM(B19,I19,P19,W19,AD19,AK19)*$Q$4)+(SUM(AM19,AL19,Y19,X19,R19,Q19,K19,J19,D19,C19,AE19,AF19)*$Q$5)+(SUM(AO19,AN19,AH19,AG19,AA19,Z19,T19,S19,M19,L19,F19,E19)*$Q$6),0)</f>
        <v>271</v>
      </c>
    </row>
    <row r="20" spans="1:44" s="3" customFormat="1" ht="13.5" thickBot="1" x14ac:dyDescent="0.45">
      <c r="A20" s="51" t="str">
        <f>A13</f>
        <v>17h45-18h00</v>
      </c>
      <c r="B20" s="96">
        <v>22</v>
      </c>
      <c r="C20" s="97">
        <v>0</v>
      </c>
      <c r="D20" s="97">
        <v>0</v>
      </c>
      <c r="E20" s="97">
        <v>1</v>
      </c>
      <c r="F20" s="98"/>
      <c r="G20" s="85"/>
      <c r="H20" s="90"/>
      <c r="I20" s="96">
        <v>1</v>
      </c>
      <c r="J20" s="97">
        <v>0</v>
      </c>
      <c r="K20" s="97">
        <v>0</v>
      </c>
      <c r="L20" s="97">
        <v>0</v>
      </c>
      <c r="M20" s="98"/>
      <c r="N20" s="85"/>
      <c r="O20" s="90"/>
      <c r="P20" s="96">
        <v>17</v>
      </c>
      <c r="Q20" s="97">
        <v>0</v>
      </c>
      <c r="R20" s="97">
        <v>0</v>
      </c>
      <c r="S20" s="97">
        <v>0</v>
      </c>
      <c r="T20" s="98"/>
      <c r="U20" s="85"/>
      <c r="V20" s="90"/>
      <c r="W20" s="96">
        <v>196</v>
      </c>
      <c r="X20" s="97">
        <v>0</v>
      </c>
      <c r="Y20" s="97">
        <v>2</v>
      </c>
      <c r="Z20" s="97">
        <v>5</v>
      </c>
      <c r="AA20" s="98"/>
      <c r="AB20" s="103"/>
      <c r="AD20" s="52"/>
      <c r="AE20" s="53"/>
      <c r="AF20" s="53"/>
      <c r="AG20" s="53"/>
      <c r="AH20" s="54"/>
      <c r="AI20" s="55"/>
      <c r="AK20" s="52"/>
      <c r="AL20" s="53"/>
      <c r="AM20" s="53"/>
      <c r="AN20" s="53"/>
      <c r="AO20" s="54"/>
      <c r="AP20" s="55"/>
      <c r="AR20" s="51">
        <f>ROUND((SUM(B20,I20,P20,W20,AD20,AK20)*$Q$4)+(SUM(AM20,AL20,Y20,X20,R20,Q20,K20,J20,D20,C20,AE20,AF20)*$Q$5)+(SUM(AO20,AN20,AH20,AG20,AA20,Z20,T20,S20,M20,L20,F20,E20)*$Q$6),0)</f>
        <v>243</v>
      </c>
    </row>
    <row r="21" spans="1:44" ht="13.5" thickBot="1" x14ac:dyDescent="0.4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44" ht="13.5" thickBot="1" x14ac:dyDescent="0.45">
      <c r="B22" s="99" t="s">
        <v>16</v>
      </c>
      <c r="C22" s="100"/>
      <c r="D22" s="100"/>
      <c r="E22" s="100"/>
      <c r="F22" s="100"/>
      <c r="G22" s="82"/>
      <c r="H22" s="81"/>
      <c r="I22" s="99" t="s">
        <v>17</v>
      </c>
      <c r="J22" s="100"/>
      <c r="K22" s="100"/>
      <c r="L22" s="100"/>
      <c r="M22" s="100"/>
      <c r="N22" s="82"/>
      <c r="O22" s="81"/>
      <c r="P22" s="99" t="s">
        <v>18</v>
      </c>
      <c r="Q22" s="100"/>
      <c r="R22" s="100"/>
      <c r="S22" s="100"/>
      <c r="T22" s="100"/>
      <c r="U22" s="82"/>
      <c r="V22" s="81"/>
      <c r="W22" s="99" t="s">
        <v>19</v>
      </c>
      <c r="X22" s="100"/>
      <c r="Y22" s="100"/>
      <c r="Z22" s="100"/>
      <c r="AA22" s="100"/>
      <c r="AB22" s="82"/>
      <c r="AD22" s="35" t="s">
        <v>20</v>
      </c>
      <c r="AE22" s="36"/>
      <c r="AF22" s="36"/>
      <c r="AG22" s="36"/>
      <c r="AH22" s="36"/>
      <c r="AI22" s="37"/>
      <c r="AK22" s="35" t="s">
        <v>21</v>
      </c>
      <c r="AL22" s="36"/>
      <c r="AM22" s="36"/>
      <c r="AN22" s="36"/>
      <c r="AO22" s="36"/>
      <c r="AP22" s="37"/>
    </row>
    <row r="23" spans="1:44" ht="13.5" thickBot="1" x14ac:dyDescent="0.45">
      <c r="A23" s="38" t="s">
        <v>40</v>
      </c>
      <c r="B23" s="105" t="s">
        <v>6</v>
      </c>
      <c r="C23" s="106" t="s">
        <v>7</v>
      </c>
      <c r="D23" s="106" t="s">
        <v>48</v>
      </c>
      <c r="E23" s="106" t="s">
        <v>8</v>
      </c>
      <c r="F23" s="107" t="s">
        <v>9</v>
      </c>
      <c r="G23" s="107" t="s">
        <v>41</v>
      </c>
      <c r="H23" s="3"/>
      <c r="I23" s="105" t="s">
        <v>6</v>
      </c>
      <c r="J23" s="106" t="s">
        <v>7</v>
      </c>
      <c r="K23" s="106" t="s">
        <v>48</v>
      </c>
      <c r="L23" s="106" t="s">
        <v>8</v>
      </c>
      <c r="M23" s="107" t="s">
        <v>9</v>
      </c>
      <c r="N23" s="107" t="s">
        <v>41</v>
      </c>
      <c r="O23" s="3"/>
      <c r="P23" s="105" t="s">
        <v>6</v>
      </c>
      <c r="Q23" s="106" t="s">
        <v>7</v>
      </c>
      <c r="R23" s="106" t="s">
        <v>48</v>
      </c>
      <c r="S23" s="106" t="s">
        <v>8</v>
      </c>
      <c r="T23" s="107" t="s">
        <v>9</v>
      </c>
      <c r="U23" s="107" t="s">
        <v>41</v>
      </c>
      <c r="V23" s="3"/>
      <c r="W23" s="105" t="s">
        <v>6</v>
      </c>
      <c r="X23" s="106" t="s">
        <v>7</v>
      </c>
      <c r="Y23" s="106" t="s">
        <v>48</v>
      </c>
      <c r="Z23" s="106" t="s">
        <v>8</v>
      </c>
      <c r="AA23" s="107" t="s">
        <v>9</v>
      </c>
      <c r="AB23" s="107" t="s">
        <v>41</v>
      </c>
      <c r="AC23" s="3"/>
      <c r="AD23" s="105" t="s">
        <v>6</v>
      </c>
      <c r="AE23" s="106" t="s">
        <v>7</v>
      </c>
      <c r="AF23" s="106" t="s">
        <v>48</v>
      </c>
      <c r="AG23" s="106" t="s">
        <v>8</v>
      </c>
      <c r="AH23" s="107" t="s">
        <v>9</v>
      </c>
      <c r="AI23" s="107" t="s">
        <v>41</v>
      </c>
      <c r="AJ23" s="3"/>
      <c r="AK23" s="105" t="s">
        <v>6</v>
      </c>
      <c r="AL23" s="106" t="s">
        <v>7</v>
      </c>
      <c r="AM23" s="106" t="s">
        <v>48</v>
      </c>
      <c r="AN23" s="106" t="s">
        <v>8</v>
      </c>
      <c r="AO23" s="107" t="s">
        <v>9</v>
      </c>
      <c r="AP23" s="107" t="s">
        <v>41</v>
      </c>
      <c r="AR23" s="79" t="s">
        <v>78</v>
      </c>
    </row>
    <row r="24" spans="1:44" s="3" customFormat="1" x14ac:dyDescent="0.4">
      <c r="A24" s="39" t="str">
        <f>A17</f>
        <v>17h00-17h15</v>
      </c>
      <c r="B24" s="87">
        <v>2</v>
      </c>
      <c r="C24" s="88">
        <v>0</v>
      </c>
      <c r="D24" s="88">
        <v>0</v>
      </c>
      <c r="E24" s="88">
        <v>0</v>
      </c>
      <c r="F24" s="89"/>
      <c r="G24" s="83"/>
      <c r="H24" s="90"/>
      <c r="I24" s="87">
        <v>6</v>
      </c>
      <c r="J24" s="88">
        <v>0</v>
      </c>
      <c r="K24" s="88">
        <v>0</v>
      </c>
      <c r="L24" s="88">
        <v>1</v>
      </c>
      <c r="M24" s="89"/>
      <c r="N24" s="83"/>
      <c r="O24" s="90"/>
      <c r="P24" s="87">
        <v>0</v>
      </c>
      <c r="Q24" s="88">
        <v>0</v>
      </c>
      <c r="R24" s="88">
        <v>0</v>
      </c>
      <c r="S24" s="88">
        <v>0</v>
      </c>
      <c r="T24" s="89"/>
      <c r="U24" s="83"/>
      <c r="V24" s="90"/>
      <c r="W24" s="87">
        <v>7</v>
      </c>
      <c r="X24" s="88">
        <v>0</v>
      </c>
      <c r="Y24" s="88">
        <v>0</v>
      </c>
      <c r="Z24" s="88">
        <v>1</v>
      </c>
      <c r="AA24" s="89"/>
      <c r="AB24" s="83"/>
      <c r="AD24" s="40"/>
      <c r="AE24" s="41"/>
      <c r="AF24" s="41"/>
      <c r="AG24" s="41"/>
      <c r="AH24" s="42"/>
      <c r="AI24" s="43"/>
      <c r="AK24" s="40"/>
      <c r="AL24" s="41"/>
      <c r="AM24" s="41"/>
      <c r="AN24" s="41"/>
      <c r="AO24" s="42"/>
      <c r="AP24" s="43"/>
      <c r="AR24" s="44">
        <f>ROUND((SUM(B24,I24,P24,W24,AD24,AK24)*$Q$4)+(SUM(AM24,AL24,Y24,X24,R24,Q24,K24,J24,D24,C24,AE24,AF24)*$Q$5)+(SUM(AO24,AN24,AH24,AG24,AA24,Z24,T24,S24,M24,L24,F24,E24)*$Q$6),0)</f>
        <v>16</v>
      </c>
    </row>
    <row r="25" spans="1:44" s="3" customFormat="1" x14ac:dyDescent="0.4">
      <c r="A25" s="44" t="str">
        <f>A18</f>
        <v>17h15-17h30</v>
      </c>
      <c r="B25" s="91">
        <v>2</v>
      </c>
      <c r="C25" s="92">
        <v>0</v>
      </c>
      <c r="D25" s="92">
        <v>0</v>
      </c>
      <c r="E25" s="92">
        <v>0</v>
      </c>
      <c r="F25" s="93"/>
      <c r="G25" s="84"/>
      <c r="H25" s="90"/>
      <c r="I25" s="91">
        <v>5</v>
      </c>
      <c r="J25" s="92">
        <v>0</v>
      </c>
      <c r="K25" s="92">
        <v>0</v>
      </c>
      <c r="L25" s="92">
        <v>0</v>
      </c>
      <c r="M25" s="93"/>
      <c r="N25" s="84"/>
      <c r="O25" s="90"/>
      <c r="P25" s="91">
        <v>1</v>
      </c>
      <c r="Q25" s="92">
        <v>0</v>
      </c>
      <c r="R25" s="92">
        <v>0</v>
      </c>
      <c r="S25" s="92">
        <v>0</v>
      </c>
      <c r="T25" s="93"/>
      <c r="U25" s="84"/>
      <c r="V25" s="90"/>
      <c r="W25" s="91">
        <v>5</v>
      </c>
      <c r="X25" s="92">
        <v>0</v>
      </c>
      <c r="Y25" s="92">
        <v>0</v>
      </c>
      <c r="Z25" s="92">
        <v>0</v>
      </c>
      <c r="AA25" s="93"/>
      <c r="AB25" s="84"/>
      <c r="AD25" s="45"/>
      <c r="AE25" s="46"/>
      <c r="AF25" s="46"/>
      <c r="AG25" s="46"/>
      <c r="AH25" s="47"/>
      <c r="AI25" s="48"/>
      <c r="AK25" s="45"/>
      <c r="AL25" s="46"/>
      <c r="AM25" s="46"/>
      <c r="AN25" s="46"/>
      <c r="AO25" s="47"/>
      <c r="AP25" s="48"/>
      <c r="AR25" s="44">
        <f>ROUND((SUM(B25,I25,P25,W25,AD25,AK25)*$Q$4)+(SUM(AM25,AL25,Y25,X25,R25,Q25,K25,J25,D25,C25,AE25,AF25)*$Q$5)+(SUM(AO25,AN25,AH25,AG25,AA25,Z25,T25,S25,M25,L25,F25,E25)*$Q$6),0)</f>
        <v>13</v>
      </c>
    </row>
    <row r="26" spans="1:44" s="3" customFormat="1" x14ac:dyDescent="0.4">
      <c r="A26" s="44" t="str">
        <f>A19</f>
        <v>17h30-17h45</v>
      </c>
      <c r="B26" s="94">
        <v>3</v>
      </c>
      <c r="C26" s="95">
        <v>0</v>
      </c>
      <c r="D26" s="95">
        <v>0</v>
      </c>
      <c r="E26" s="95">
        <v>0</v>
      </c>
      <c r="F26" s="93"/>
      <c r="G26" s="84"/>
      <c r="H26" s="90"/>
      <c r="I26" s="94">
        <v>4</v>
      </c>
      <c r="J26" s="95">
        <v>0</v>
      </c>
      <c r="K26" s="95">
        <v>0</v>
      </c>
      <c r="L26" s="95">
        <v>3</v>
      </c>
      <c r="M26" s="93"/>
      <c r="N26" s="84"/>
      <c r="O26" s="90"/>
      <c r="P26" s="94">
        <v>0</v>
      </c>
      <c r="Q26" s="95">
        <v>0</v>
      </c>
      <c r="R26" s="95">
        <v>0</v>
      </c>
      <c r="S26" s="95">
        <v>0</v>
      </c>
      <c r="T26" s="93"/>
      <c r="U26" s="84"/>
      <c r="V26" s="90"/>
      <c r="W26" s="94">
        <v>8</v>
      </c>
      <c r="X26" s="95">
        <v>0</v>
      </c>
      <c r="Y26" s="95">
        <v>0</v>
      </c>
      <c r="Z26" s="95">
        <v>0</v>
      </c>
      <c r="AA26" s="93"/>
      <c r="AB26" s="84"/>
      <c r="AD26" s="49"/>
      <c r="AE26" s="50"/>
      <c r="AF26" s="50"/>
      <c r="AG26" s="50"/>
      <c r="AH26" s="47"/>
      <c r="AI26" s="48"/>
      <c r="AK26" s="49"/>
      <c r="AL26" s="50"/>
      <c r="AM26" s="50"/>
      <c r="AN26" s="50"/>
      <c r="AO26" s="47"/>
      <c r="AP26" s="48"/>
      <c r="AR26" s="44">
        <f>ROUND((SUM(B26,I26,P26,W26,AD26,AK26)*$Q$4)+(SUM(AM26,AL26,Y26,X26,R26,Q26,K26,J26,D26,C26,AE26,AF26)*$Q$5)+(SUM(AO26,AN26,AH26,AG26,AA26,Z26,T26,S26,M26,L26,F26,E26)*$Q$6),0)</f>
        <v>17</v>
      </c>
    </row>
    <row r="27" spans="1:44" s="3" customFormat="1" ht="13.5" thickBot="1" x14ac:dyDescent="0.45">
      <c r="A27" s="51" t="str">
        <f>A20</f>
        <v>17h45-18h00</v>
      </c>
      <c r="B27" s="96">
        <v>2</v>
      </c>
      <c r="C27" s="97">
        <v>0</v>
      </c>
      <c r="D27" s="97">
        <v>0</v>
      </c>
      <c r="E27" s="97">
        <v>0</v>
      </c>
      <c r="F27" s="98"/>
      <c r="G27" s="85"/>
      <c r="H27" s="90"/>
      <c r="I27" s="96">
        <v>6</v>
      </c>
      <c r="J27" s="97">
        <v>0</v>
      </c>
      <c r="K27" s="97">
        <v>0</v>
      </c>
      <c r="L27" s="97">
        <v>0</v>
      </c>
      <c r="M27" s="98"/>
      <c r="N27" s="85"/>
      <c r="O27" s="90"/>
      <c r="P27" s="96">
        <v>0</v>
      </c>
      <c r="Q27" s="97">
        <v>0</v>
      </c>
      <c r="R27" s="97">
        <v>0</v>
      </c>
      <c r="S27" s="97">
        <v>0</v>
      </c>
      <c r="T27" s="98"/>
      <c r="U27" s="85"/>
      <c r="V27" s="90"/>
      <c r="W27" s="96">
        <v>4</v>
      </c>
      <c r="X27" s="97">
        <v>0</v>
      </c>
      <c r="Y27" s="97">
        <v>0</v>
      </c>
      <c r="Z27" s="97">
        <v>0</v>
      </c>
      <c r="AA27" s="98"/>
      <c r="AB27" s="85"/>
      <c r="AD27" s="52"/>
      <c r="AE27" s="53"/>
      <c r="AF27" s="53"/>
      <c r="AG27" s="53"/>
      <c r="AH27" s="54"/>
      <c r="AI27" s="55"/>
      <c r="AK27" s="52"/>
      <c r="AL27" s="53"/>
      <c r="AM27" s="53"/>
      <c r="AN27" s="53"/>
      <c r="AO27" s="54"/>
      <c r="AP27" s="55"/>
      <c r="AR27" s="51">
        <f>ROUND((SUM(B27,I27,P27,W27,AD27,AK27)*$Q$4)+(SUM(AM27,AL27,Y27,X27,R27,Q27,K27,J27,D27,C27,AE27,AF27)*$Q$5)+(SUM(AO27,AN27,AH27,AG27,AA27,Z27,T27,S27,M27,L27,F27,E27)*$Q$6),0)</f>
        <v>12</v>
      </c>
    </row>
    <row r="28" spans="1:44" ht="13.5" thickBot="1" x14ac:dyDescent="0.4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44" ht="13.5" thickBot="1" x14ac:dyDescent="0.45">
      <c r="B29" s="99" t="s">
        <v>22</v>
      </c>
      <c r="C29" s="100"/>
      <c r="D29" s="100"/>
      <c r="E29" s="100"/>
      <c r="F29" s="100"/>
      <c r="G29" s="82"/>
      <c r="H29" s="81"/>
      <c r="I29" s="99" t="s">
        <v>23</v>
      </c>
      <c r="J29" s="100"/>
      <c r="K29" s="100"/>
      <c r="L29" s="100"/>
      <c r="M29" s="100"/>
      <c r="N29" s="82"/>
      <c r="O29" s="81"/>
      <c r="P29" s="99" t="s">
        <v>24</v>
      </c>
      <c r="Q29" s="100"/>
      <c r="R29" s="100"/>
      <c r="S29" s="100"/>
      <c r="T29" s="100"/>
      <c r="U29" s="82"/>
      <c r="V29" s="81"/>
      <c r="W29" s="99" t="s">
        <v>25</v>
      </c>
      <c r="X29" s="100"/>
      <c r="Y29" s="100"/>
      <c r="Z29" s="100"/>
      <c r="AA29" s="100"/>
      <c r="AB29" s="82"/>
      <c r="AD29" s="35" t="s">
        <v>26</v>
      </c>
      <c r="AE29" s="36"/>
      <c r="AF29" s="36"/>
      <c r="AG29" s="36"/>
      <c r="AH29" s="36"/>
      <c r="AI29" s="37"/>
      <c r="AK29" s="35" t="s">
        <v>27</v>
      </c>
      <c r="AL29" s="36"/>
      <c r="AM29" s="36"/>
      <c r="AN29" s="36"/>
      <c r="AO29" s="36"/>
      <c r="AP29" s="37"/>
    </row>
    <row r="30" spans="1:44" ht="13.5" thickBot="1" x14ac:dyDescent="0.45">
      <c r="A30" s="38" t="s">
        <v>40</v>
      </c>
      <c r="B30" s="105" t="s">
        <v>6</v>
      </c>
      <c r="C30" s="106" t="s">
        <v>7</v>
      </c>
      <c r="D30" s="106" t="s">
        <v>48</v>
      </c>
      <c r="E30" s="106" t="s">
        <v>8</v>
      </c>
      <c r="F30" s="107" t="s">
        <v>9</v>
      </c>
      <c r="G30" s="107" t="s">
        <v>41</v>
      </c>
      <c r="H30" s="3"/>
      <c r="I30" s="105" t="s">
        <v>6</v>
      </c>
      <c r="J30" s="106" t="s">
        <v>7</v>
      </c>
      <c r="K30" s="106" t="s">
        <v>48</v>
      </c>
      <c r="L30" s="106" t="s">
        <v>8</v>
      </c>
      <c r="M30" s="107" t="s">
        <v>9</v>
      </c>
      <c r="N30" s="107" t="s">
        <v>41</v>
      </c>
      <c r="O30" s="3"/>
      <c r="P30" s="105" t="s">
        <v>6</v>
      </c>
      <c r="Q30" s="106" t="s">
        <v>7</v>
      </c>
      <c r="R30" s="106" t="s">
        <v>48</v>
      </c>
      <c r="S30" s="106" t="s">
        <v>8</v>
      </c>
      <c r="T30" s="107" t="s">
        <v>9</v>
      </c>
      <c r="U30" s="107" t="s">
        <v>41</v>
      </c>
      <c r="V30" s="3"/>
      <c r="W30" s="105" t="s">
        <v>6</v>
      </c>
      <c r="X30" s="106" t="s">
        <v>7</v>
      </c>
      <c r="Y30" s="106" t="s">
        <v>48</v>
      </c>
      <c r="Z30" s="106" t="s">
        <v>8</v>
      </c>
      <c r="AA30" s="107" t="s">
        <v>9</v>
      </c>
      <c r="AB30" s="107" t="s">
        <v>41</v>
      </c>
      <c r="AC30" s="3"/>
      <c r="AD30" s="105" t="s">
        <v>6</v>
      </c>
      <c r="AE30" s="106" t="s">
        <v>7</v>
      </c>
      <c r="AF30" s="106" t="s">
        <v>48</v>
      </c>
      <c r="AG30" s="106" t="s">
        <v>8</v>
      </c>
      <c r="AH30" s="107" t="s">
        <v>9</v>
      </c>
      <c r="AI30" s="107" t="s">
        <v>41</v>
      </c>
      <c r="AJ30" s="3"/>
      <c r="AK30" s="105" t="s">
        <v>6</v>
      </c>
      <c r="AL30" s="106" t="s">
        <v>7</v>
      </c>
      <c r="AM30" s="106" t="s">
        <v>48</v>
      </c>
      <c r="AN30" s="106" t="s">
        <v>8</v>
      </c>
      <c r="AO30" s="107" t="s">
        <v>9</v>
      </c>
      <c r="AP30" s="107" t="s">
        <v>41</v>
      </c>
      <c r="AR30" s="79" t="s">
        <v>78</v>
      </c>
    </row>
    <row r="31" spans="1:44" s="3" customFormat="1" x14ac:dyDescent="0.4">
      <c r="A31" s="39" t="str">
        <f>A24</f>
        <v>17h00-17h15</v>
      </c>
      <c r="B31" s="87">
        <v>11</v>
      </c>
      <c r="C31" s="88">
        <v>1</v>
      </c>
      <c r="D31" s="88">
        <v>0</v>
      </c>
      <c r="E31" s="88">
        <v>0</v>
      </c>
      <c r="F31" s="89"/>
      <c r="G31" s="83"/>
      <c r="H31" s="90"/>
      <c r="I31" s="87">
        <v>204</v>
      </c>
      <c r="J31" s="88">
        <v>0</v>
      </c>
      <c r="K31" s="88">
        <v>0</v>
      </c>
      <c r="L31" s="88">
        <v>4</v>
      </c>
      <c r="M31" s="89"/>
      <c r="N31" s="101"/>
      <c r="O31" s="90"/>
      <c r="P31" s="104">
        <v>6</v>
      </c>
      <c r="Q31" s="88">
        <v>1</v>
      </c>
      <c r="R31" s="88">
        <v>0</v>
      </c>
      <c r="S31" s="88">
        <v>0</v>
      </c>
      <c r="T31" s="89"/>
      <c r="U31" s="83"/>
      <c r="V31" s="90"/>
      <c r="W31" s="87">
        <v>1</v>
      </c>
      <c r="X31" s="88">
        <v>0</v>
      </c>
      <c r="Y31" s="88">
        <v>0</v>
      </c>
      <c r="Z31" s="88">
        <v>0</v>
      </c>
      <c r="AA31" s="89"/>
      <c r="AB31" s="83"/>
      <c r="AD31" s="40"/>
      <c r="AE31" s="41"/>
      <c r="AF31" s="41"/>
      <c r="AG31" s="41"/>
      <c r="AH31" s="42"/>
      <c r="AI31" s="43"/>
      <c r="AK31" s="40"/>
      <c r="AL31" s="41"/>
      <c r="AM31" s="41"/>
      <c r="AN31" s="41"/>
      <c r="AO31" s="42"/>
      <c r="AP31" s="43"/>
      <c r="AR31" s="44">
        <f>ROUND((SUM(B31,I31,P31,W31,AD31,AK31)*$Q$4)+(SUM(AM31,AL31,Y31,X31,R31,Q31,K31,J31,D31,C31,AE31,AF31)*$Q$5)+(SUM(AO31,AN31,AH31,AG31,AA31,Z31,T31,S31,M31,L31,F31,E31)*$Q$6),0)</f>
        <v>228</v>
      </c>
    </row>
    <row r="32" spans="1:44" s="3" customFormat="1" x14ac:dyDescent="0.4">
      <c r="A32" s="44" t="str">
        <f>A25</f>
        <v>17h15-17h30</v>
      </c>
      <c r="B32" s="91">
        <v>24</v>
      </c>
      <c r="C32" s="92">
        <v>0</v>
      </c>
      <c r="D32" s="92">
        <v>0</v>
      </c>
      <c r="E32" s="92">
        <v>1</v>
      </c>
      <c r="F32" s="93"/>
      <c r="G32" s="84"/>
      <c r="H32" s="90"/>
      <c r="I32" s="91">
        <v>193</v>
      </c>
      <c r="J32" s="92">
        <v>0</v>
      </c>
      <c r="K32" s="92">
        <v>2</v>
      </c>
      <c r="L32" s="92">
        <v>6</v>
      </c>
      <c r="M32" s="93"/>
      <c r="N32" s="102"/>
      <c r="O32" s="90"/>
      <c r="P32" s="91">
        <v>11</v>
      </c>
      <c r="Q32" s="92">
        <v>0</v>
      </c>
      <c r="R32" s="92">
        <v>0</v>
      </c>
      <c r="S32" s="92">
        <v>0</v>
      </c>
      <c r="T32" s="93"/>
      <c r="U32" s="84"/>
      <c r="V32" s="90"/>
      <c r="W32" s="91">
        <v>3</v>
      </c>
      <c r="X32" s="92">
        <v>0</v>
      </c>
      <c r="Y32" s="92">
        <v>0</v>
      </c>
      <c r="Z32" s="92">
        <v>0</v>
      </c>
      <c r="AA32" s="93"/>
      <c r="AB32" s="84"/>
      <c r="AD32" s="45"/>
      <c r="AE32" s="46"/>
      <c r="AF32" s="46"/>
      <c r="AG32" s="46"/>
      <c r="AH32" s="47"/>
      <c r="AI32" s="48"/>
      <c r="AK32" s="45"/>
      <c r="AL32" s="46"/>
      <c r="AM32" s="46"/>
      <c r="AN32" s="46"/>
      <c r="AO32" s="47"/>
      <c r="AP32" s="48"/>
      <c r="AR32" s="44">
        <f>ROUND((SUM(B32,I32,P32,W32,AD32,AK32)*$Q$4)+(SUM(AM32,AL32,Y32,X32,R32,Q32,K32,J32,D32,C32,AE32,AF32)*$Q$5)+(SUM(AO32,AN32,AH32,AG32,AA32,Z32,T32,S32,M32,L32,F32,E32)*$Q$6),0)</f>
        <v>239</v>
      </c>
    </row>
    <row r="33" spans="1:44" s="3" customFormat="1" x14ac:dyDescent="0.4">
      <c r="A33" s="44" t="str">
        <f>A26</f>
        <v>17h30-17h45</v>
      </c>
      <c r="B33" s="94">
        <v>25</v>
      </c>
      <c r="C33" s="95">
        <v>0</v>
      </c>
      <c r="D33" s="95">
        <v>0</v>
      </c>
      <c r="E33" s="95">
        <v>0</v>
      </c>
      <c r="F33" s="93"/>
      <c r="G33" s="84"/>
      <c r="H33" s="90"/>
      <c r="I33" s="94">
        <v>224</v>
      </c>
      <c r="J33" s="95">
        <v>0</v>
      </c>
      <c r="K33" s="95">
        <v>1</v>
      </c>
      <c r="L33" s="95">
        <v>7</v>
      </c>
      <c r="M33" s="93"/>
      <c r="N33" s="102"/>
      <c r="O33" s="90"/>
      <c r="P33" s="94">
        <v>15</v>
      </c>
      <c r="Q33" s="95">
        <v>0</v>
      </c>
      <c r="R33" s="95">
        <v>0</v>
      </c>
      <c r="S33" s="95">
        <v>0</v>
      </c>
      <c r="T33" s="93"/>
      <c r="U33" s="84"/>
      <c r="V33" s="90"/>
      <c r="W33" s="94">
        <v>4</v>
      </c>
      <c r="X33" s="95">
        <v>0</v>
      </c>
      <c r="Y33" s="95">
        <v>0</v>
      </c>
      <c r="Z33" s="95">
        <v>0</v>
      </c>
      <c r="AA33" s="93"/>
      <c r="AB33" s="84"/>
      <c r="AD33" s="49"/>
      <c r="AE33" s="50"/>
      <c r="AF33" s="50"/>
      <c r="AG33" s="50"/>
      <c r="AH33" s="47"/>
      <c r="AI33" s="48"/>
      <c r="AK33" s="49"/>
      <c r="AL33" s="50"/>
      <c r="AM33" s="50"/>
      <c r="AN33" s="50"/>
      <c r="AO33" s="47"/>
      <c r="AP33" s="48"/>
      <c r="AR33" s="44">
        <f>ROUND((SUM(B33,I33,P33,W33,AD33,AK33)*$Q$4)+(SUM(AM33,AL33,Y33,X33,R33,Q33,K33,J33,D33,C33,AE33,AF33)*$Q$5)+(SUM(AO33,AN33,AH33,AG33,AA33,Z33,T33,S33,M33,L33,F33,E33)*$Q$6),0)</f>
        <v>274</v>
      </c>
    </row>
    <row r="34" spans="1:44" s="3" customFormat="1" ht="13.5" thickBot="1" x14ac:dyDescent="0.45">
      <c r="A34" s="51" t="str">
        <f>A27</f>
        <v>17h45-18h00</v>
      </c>
      <c r="B34" s="96">
        <v>18</v>
      </c>
      <c r="C34" s="97">
        <v>0</v>
      </c>
      <c r="D34" s="97">
        <v>0</v>
      </c>
      <c r="E34" s="97">
        <v>0</v>
      </c>
      <c r="F34" s="98"/>
      <c r="G34" s="85"/>
      <c r="H34" s="90"/>
      <c r="I34" s="96">
        <v>210</v>
      </c>
      <c r="J34" s="97">
        <v>0</v>
      </c>
      <c r="K34" s="97">
        <v>2</v>
      </c>
      <c r="L34" s="97">
        <v>4</v>
      </c>
      <c r="M34" s="98"/>
      <c r="N34" s="103"/>
      <c r="O34" s="90"/>
      <c r="P34" s="96">
        <v>14</v>
      </c>
      <c r="Q34" s="97">
        <v>0</v>
      </c>
      <c r="R34" s="97">
        <v>0</v>
      </c>
      <c r="S34" s="97">
        <v>0</v>
      </c>
      <c r="T34" s="98"/>
      <c r="U34" s="85"/>
      <c r="V34" s="90"/>
      <c r="W34" s="96">
        <v>1</v>
      </c>
      <c r="X34" s="97">
        <v>0</v>
      </c>
      <c r="Y34" s="97">
        <v>0</v>
      </c>
      <c r="Z34" s="97">
        <v>0</v>
      </c>
      <c r="AA34" s="98"/>
      <c r="AB34" s="85"/>
      <c r="AD34" s="52"/>
      <c r="AE34" s="53"/>
      <c r="AF34" s="53"/>
      <c r="AG34" s="53"/>
      <c r="AH34" s="54"/>
      <c r="AI34" s="55"/>
      <c r="AK34" s="52"/>
      <c r="AL34" s="53"/>
      <c r="AM34" s="53"/>
      <c r="AN34" s="53"/>
      <c r="AO34" s="54"/>
      <c r="AP34" s="55"/>
      <c r="AR34" s="51">
        <f>ROUND((SUM(B34,I34,P34,W34,AD34,AK34)*$Q$4)+(SUM(AM34,AL34,Y34,X34,R34,Q34,K34,J34,D34,C34,AE34,AF34)*$Q$5)+(SUM(AO34,AN34,AH34,AG34,AA34,Z34,T34,S34,M34,L34,F34,E34)*$Q$6),0)</f>
        <v>249</v>
      </c>
    </row>
    <row r="35" spans="1:44" ht="13.5" thickBot="1" x14ac:dyDescent="0.45"/>
    <row r="36" spans="1:44" ht="13.5" thickBot="1" x14ac:dyDescent="0.45">
      <c r="B36" s="35" t="s">
        <v>28</v>
      </c>
      <c r="C36" s="36"/>
      <c r="D36" s="36"/>
      <c r="E36" s="36"/>
      <c r="F36" s="36"/>
      <c r="G36" s="37"/>
      <c r="I36" s="35" t="s">
        <v>29</v>
      </c>
      <c r="J36" s="36"/>
      <c r="K36" s="36"/>
      <c r="L36" s="36"/>
      <c r="M36" s="36"/>
      <c r="N36" s="37"/>
      <c r="P36" s="35" t="s">
        <v>30</v>
      </c>
      <c r="Q36" s="36"/>
      <c r="R36" s="36"/>
      <c r="S36" s="36"/>
      <c r="T36" s="36"/>
      <c r="U36" s="37"/>
      <c r="W36" s="35" t="s">
        <v>31</v>
      </c>
      <c r="X36" s="36"/>
      <c r="Y36" s="36"/>
      <c r="Z36" s="36"/>
      <c r="AA36" s="36"/>
      <c r="AB36" s="37"/>
      <c r="AD36" s="35" t="s">
        <v>32</v>
      </c>
      <c r="AE36" s="36"/>
      <c r="AF36" s="36"/>
      <c r="AG36" s="36"/>
      <c r="AH36" s="36"/>
      <c r="AI36" s="37"/>
      <c r="AK36" s="35" t="s">
        <v>33</v>
      </c>
      <c r="AL36" s="36"/>
      <c r="AM36" s="36"/>
      <c r="AN36" s="36"/>
      <c r="AO36" s="36"/>
      <c r="AP36" s="37"/>
    </row>
    <row r="37" spans="1:44" ht="13.5" thickBot="1" x14ac:dyDescent="0.45">
      <c r="A37" s="38" t="s">
        <v>40</v>
      </c>
      <c r="B37" s="105" t="s">
        <v>6</v>
      </c>
      <c r="C37" s="106" t="s">
        <v>7</v>
      </c>
      <c r="D37" s="106" t="s">
        <v>48</v>
      </c>
      <c r="E37" s="106" t="s">
        <v>8</v>
      </c>
      <c r="F37" s="107" t="s">
        <v>9</v>
      </c>
      <c r="G37" s="107" t="s">
        <v>41</v>
      </c>
      <c r="H37" s="3"/>
      <c r="I37" s="105" t="s">
        <v>6</v>
      </c>
      <c r="J37" s="106" t="s">
        <v>7</v>
      </c>
      <c r="K37" s="106" t="s">
        <v>48</v>
      </c>
      <c r="L37" s="106" t="s">
        <v>8</v>
      </c>
      <c r="M37" s="107" t="s">
        <v>9</v>
      </c>
      <c r="N37" s="107" t="s">
        <v>41</v>
      </c>
      <c r="O37" s="3"/>
      <c r="P37" s="105" t="s">
        <v>6</v>
      </c>
      <c r="Q37" s="106" t="s">
        <v>7</v>
      </c>
      <c r="R37" s="106" t="s">
        <v>48</v>
      </c>
      <c r="S37" s="106" t="s">
        <v>8</v>
      </c>
      <c r="T37" s="107" t="s">
        <v>9</v>
      </c>
      <c r="U37" s="107" t="s">
        <v>41</v>
      </c>
      <c r="V37" s="3"/>
      <c r="W37" s="105" t="s">
        <v>6</v>
      </c>
      <c r="X37" s="106" t="s">
        <v>7</v>
      </c>
      <c r="Y37" s="106" t="s">
        <v>48</v>
      </c>
      <c r="Z37" s="106" t="s">
        <v>8</v>
      </c>
      <c r="AA37" s="107" t="s">
        <v>9</v>
      </c>
      <c r="AB37" s="107" t="s">
        <v>41</v>
      </c>
      <c r="AC37" s="3"/>
      <c r="AD37" s="105" t="s">
        <v>6</v>
      </c>
      <c r="AE37" s="106" t="s">
        <v>7</v>
      </c>
      <c r="AF37" s="106" t="s">
        <v>48</v>
      </c>
      <c r="AG37" s="106" t="s">
        <v>8</v>
      </c>
      <c r="AH37" s="107" t="s">
        <v>9</v>
      </c>
      <c r="AI37" s="107" t="s">
        <v>41</v>
      </c>
      <c r="AJ37" s="3"/>
      <c r="AK37" s="105" t="s">
        <v>6</v>
      </c>
      <c r="AL37" s="106" t="s">
        <v>7</v>
      </c>
      <c r="AM37" s="106" t="s">
        <v>48</v>
      </c>
      <c r="AN37" s="106" t="s">
        <v>8</v>
      </c>
      <c r="AO37" s="107" t="s">
        <v>9</v>
      </c>
      <c r="AP37" s="107" t="s">
        <v>41</v>
      </c>
      <c r="AR37" s="79" t="s">
        <v>78</v>
      </c>
    </row>
    <row r="38" spans="1:44" s="3" customFormat="1" x14ac:dyDescent="0.4">
      <c r="A38" s="39" t="str">
        <f>A31</f>
        <v>17h00-17h15</v>
      </c>
      <c r="B38" s="40"/>
      <c r="C38" s="41"/>
      <c r="D38" s="41"/>
      <c r="E38" s="41"/>
      <c r="F38" s="42"/>
      <c r="G38" s="43"/>
      <c r="I38" s="40"/>
      <c r="J38" s="41"/>
      <c r="K38" s="41"/>
      <c r="L38" s="41"/>
      <c r="M38" s="42"/>
      <c r="N38" s="43"/>
      <c r="P38" s="40"/>
      <c r="Q38" s="41"/>
      <c r="R38" s="41"/>
      <c r="S38" s="41"/>
      <c r="T38" s="42"/>
      <c r="U38" s="43"/>
      <c r="W38" s="40"/>
      <c r="X38" s="41"/>
      <c r="Y38" s="41"/>
      <c r="Z38" s="41"/>
      <c r="AA38" s="42"/>
      <c r="AB38" s="43"/>
      <c r="AD38" s="40"/>
      <c r="AE38" s="41"/>
      <c r="AF38" s="41"/>
      <c r="AG38" s="41"/>
      <c r="AH38" s="42"/>
      <c r="AI38" s="43"/>
      <c r="AK38" s="40"/>
      <c r="AL38" s="41"/>
      <c r="AM38" s="41"/>
      <c r="AN38" s="41"/>
      <c r="AO38" s="42"/>
      <c r="AP38" s="43"/>
      <c r="AR38" s="44">
        <f>ROUND((SUM(B38,I38,P38,W38,AD38,AK38)*$Q$4)+(SUM(AM38,AL38,Y38,X38,R38,Q38,K38,J38,D38,C38,AE38,AF38)*$Q$5)+(SUM(AO38,AN38,AH38,AG38,AA38,Z38,T38,S38,M38,L38,F38,E38)*$Q$6),0)</f>
        <v>0</v>
      </c>
    </row>
    <row r="39" spans="1:44" s="3" customFormat="1" x14ac:dyDescent="0.4">
      <c r="A39" s="44" t="str">
        <f>A32</f>
        <v>17h15-17h30</v>
      </c>
      <c r="B39" s="45"/>
      <c r="C39" s="46"/>
      <c r="D39" s="46"/>
      <c r="E39" s="46"/>
      <c r="F39" s="47"/>
      <c r="G39" s="48"/>
      <c r="I39" s="45"/>
      <c r="J39" s="46"/>
      <c r="K39" s="46"/>
      <c r="L39" s="46"/>
      <c r="M39" s="47"/>
      <c r="N39" s="48"/>
      <c r="P39" s="45"/>
      <c r="Q39" s="46"/>
      <c r="R39" s="46"/>
      <c r="S39" s="46"/>
      <c r="T39" s="47"/>
      <c r="U39" s="48"/>
      <c r="W39" s="45"/>
      <c r="X39" s="46"/>
      <c r="Y39" s="46"/>
      <c r="Z39" s="46"/>
      <c r="AA39" s="47"/>
      <c r="AB39" s="48"/>
      <c r="AD39" s="45"/>
      <c r="AE39" s="46"/>
      <c r="AF39" s="46"/>
      <c r="AG39" s="46"/>
      <c r="AH39" s="47"/>
      <c r="AI39" s="48"/>
      <c r="AK39" s="45"/>
      <c r="AL39" s="46"/>
      <c r="AM39" s="46"/>
      <c r="AN39" s="46"/>
      <c r="AO39" s="47"/>
      <c r="AP39" s="48"/>
      <c r="AR39" s="44">
        <f>ROUND((SUM(B39,I39,P39,W39,AD39,AK39)*$Q$4)+(SUM(AM39,AL39,Y39,X39,R39,Q39,K39,J39,D39,C39,AE39,AF39)*$Q$5)+(SUM(AO39,AN39,AH39,AG39,AA39,Z39,T39,S39,M39,L39,F39,E39)*$Q$6),0)</f>
        <v>0</v>
      </c>
    </row>
    <row r="40" spans="1:44" s="3" customFormat="1" x14ac:dyDescent="0.4">
      <c r="A40" s="44" t="str">
        <f>A33</f>
        <v>17h30-17h45</v>
      </c>
      <c r="B40" s="49"/>
      <c r="C40" s="50"/>
      <c r="D40" s="50"/>
      <c r="E40" s="50"/>
      <c r="F40" s="47"/>
      <c r="G40" s="48"/>
      <c r="I40" s="49"/>
      <c r="J40" s="50"/>
      <c r="K40" s="50"/>
      <c r="L40" s="50"/>
      <c r="M40" s="47"/>
      <c r="N40" s="48"/>
      <c r="P40" s="49"/>
      <c r="Q40" s="50"/>
      <c r="R40" s="50"/>
      <c r="S40" s="50"/>
      <c r="T40" s="47"/>
      <c r="U40" s="48"/>
      <c r="W40" s="49"/>
      <c r="X40" s="50"/>
      <c r="Y40" s="50"/>
      <c r="Z40" s="50"/>
      <c r="AA40" s="47"/>
      <c r="AB40" s="48"/>
      <c r="AD40" s="49"/>
      <c r="AE40" s="50"/>
      <c r="AF40" s="50"/>
      <c r="AG40" s="50"/>
      <c r="AH40" s="47"/>
      <c r="AI40" s="48"/>
      <c r="AK40" s="49"/>
      <c r="AL40" s="50"/>
      <c r="AM40" s="50"/>
      <c r="AN40" s="50"/>
      <c r="AO40" s="47"/>
      <c r="AP40" s="48"/>
      <c r="AR40" s="44">
        <f>ROUND((SUM(B40,I40,P40,W40,AD40,AK40)*$Q$4)+(SUM(AM40,AL40,Y40,X40,R40,Q40,K40,J40,D40,C40,AE40,AF40)*$Q$5)+(SUM(AO40,AN40,AH40,AG40,AA40,Z40,T40,S40,M40,L40,F40,E40)*$Q$6),0)</f>
        <v>0</v>
      </c>
    </row>
    <row r="41" spans="1:44" s="3" customFormat="1" ht="13.5" thickBot="1" x14ac:dyDescent="0.45">
      <c r="A41" s="51" t="str">
        <f>A34</f>
        <v>17h45-18h00</v>
      </c>
      <c r="B41" s="52"/>
      <c r="C41" s="53"/>
      <c r="D41" s="53"/>
      <c r="E41" s="53"/>
      <c r="F41" s="54"/>
      <c r="G41" s="55"/>
      <c r="I41" s="52"/>
      <c r="J41" s="53"/>
      <c r="K41" s="53"/>
      <c r="L41" s="53"/>
      <c r="M41" s="54"/>
      <c r="N41" s="55"/>
      <c r="P41" s="52"/>
      <c r="Q41" s="53"/>
      <c r="R41" s="53"/>
      <c r="S41" s="53"/>
      <c r="T41" s="54"/>
      <c r="U41" s="55"/>
      <c r="W41" s="52"/>
      <c r="X41" s="53"/>
      <c r="Y41" s="53"/>
      <c r="Z41" s="53"/>
      <c r="AA41" s="54"/>
      <c r="AB41" s="55"/>
      <c r="AD41" s="52"/>
      <c r="AE41" s="53"/>
      <c r="AF41" s="53"/>
      <c r="AG41" s="53"/>
      <c r="AH41" s="54"/>
      <c r="AI41" s="55"/>
      <c r="AK41" s="52"/>
      <c r="AL41" s="53"/>
      <c r="AM41" s="53"/>
      <c r="AN41" s="53"/>
      <c r="AO41" s="54"/>
      <c r="AP41" s="55"/>
      <c r="AR41" s="51">
        <f>ROUND((SUM(B41,I41,P41,W41,AD41,AK41)*$Q$4)+(SUM(AM41,AL41,Y41,X41,R41,Q41,K41,J41,D41,C41,AE41,AF41)*$Q$5)+(SUM(AO41,AN41,AH41,AG41,AA41,Z41,T41,S41,M41,L41,F41,E41)*$Q$6),0)</f>
        <v>0</v>
      </c>
    </row>
    <row r="42" spans="1:44" ht="13.5" thickBot="1" x14ac:dyDescent="0.45"/>
    <row r="43" spans="1:44" ht="13.5" thickBot="1" x14ac:dyDescent="0.45">
      <c r="B43" s="35" t="s">
        <v>38</v>
      </c>
      <c r="C43" s="36"/>
      <c r="D43" s="36"/>
      <c r="E43" s="36"/>
      <c r="F43" s="36"/>
      <c r="G43" s="37"/>
      <c r="I43" s="35" t="s">
        <v>39</v>
      </c>
      <c r="J43" s="36"/>
      <c r="K43" s="36"/>
      <c r="L43" s="36"/>
      <c r="M43" s="36"/>
      <c r="N43" s="37"/>
      <c r="P43" s="35" t="s">
        <v>34</v>
      </c>
      <c r="Q43" s="36"/>
      <c r="R43" s="36"/>
      <c r="S43" s="36"/>
      <c r="T43" s="36"/>
      <c r="U43" s="37"/>
      <c r="W43" s="35" t="s">
        <v>35</v>
      </c>
      <c r="X43" s="36"/>
      <c r="Y43" s="36"/>
      <c r="Z43" s="36"/>
      <c r="AA43" s="36"/>
      <c r="AB43" s="37"/>
      <c r="AD43" s="35" t="s">
        <v>36</v>
      </c>
      <c r="AE43" s="36"/>
      <c r="AF43" s="36"/>
      <c r="AG43" s="36"/>
      <c r="AH43" s="36"/>
      <c r="AI43" s="37"/>
      <c r="AK43" s="35" t="s">
        <v>37</v>
      </c>
      <c r="AL43" s="36"/>
      <c r="AM43" s="36"/>
      <c r="AN43" s="36"/>
      <c r="AO43" s="36"/>
      <c r="AP43" s="37"/>
    </row>
    <row r="44" spans="1:44" ht="13.5" thickBot="1" x14ac:dyDescent="0.45">
      <c r="A44" s="38" t="s">
        <v>40</v>
      </c>
      <c r="B44" s="105" t="s">
        <v>6</v>
      </c>
      <c r="C44" s="106" t="s">
        <v>7</v>
      </c>
      <c r="D44" s="106" t="s">
        <v>48</v>
      </c>
      <c r="E44" s="106" t="s">
        <v>8</v>
      </c>
      <c r="F44" s="107" t="s">
        <v>9</v>
      </c>
      <c r="G44" s="107" t="s">
        <v>41</v>
      </c>
      <c r="H44" s="3"/>
      <c r="I44" s="105" t="s">
        <v>6</v>
      </c>
      <c r="J44" s="106" t="s">
        <v>7</v>
      </c>
      <c r="K44" s="106" t="s">
        <v>48</v>
      </c>
      <c r="L44" s="106" t="s">
        <v>8</v>
      </c>
      <c r="M44" s="107" t="s">
        <v>9</v>
      </c>
      <c r="N44" s="107" t="s">
        <v>41</v>
      </c>
      <c r="O44" s="3"/>
      <c r="P44" s="105" t="s">
        <v>6</v>
      </c>
      <c r="Q44" s="106" t="s">
        <v>7</v>
      </c>
      <c r="R44" s="106" t="s">
        <v>48</v>
      </c>
      <c r="S44" s="106" t="s">
        <v>8</v>
      </c>
      <c r="T44" s="107" t="s">
        <v>9</v>
      </c>
      <c r="U44" s="107" t="s">
        <v>41</v>
      </c>
      <c r="V44" s="3"/>
      <c r="W44" s="105" t="s">
        <v>6</v>
      </c>
      <c r="X44" s="106" t="s">
        <v>7</v>
      </c>
      <c r="Y44" s="106" t="s">
        <v>48</v>
      </c>
      <c r="Z44" s="106" t="s">
        <v>8</v>
      </c>
      <c r="AA44" s="107" t="s">
        <v>9</v>
      </c>
      <c r="AB44" s="107" t="s">
        <v>41</v>
      </c>
      <c r="AC44" s="3"/>
      <c r="AD44" s="105" t="s">
        <v>6</v>
      </c>
      <c r="AE44" s="106" t="s">
        <v>7</v>
      </c>
      <c r="AF44" s="106" t="s">
        <v>48</v>
      </c>
      <c r="AG44" s="106" t="s">
        <v>8</v>
      </c>
      <c r="AH44" s="107" t="s">
        <v>9</v>
      </c>
      <c r="AI44" s="107" t="s">
        <v>41</v>
      </c>
      <c r="AJ44" s="3"/>
      <c r="AK44" s="105" t="s">
        <v>6</v>
      </c>
      <c r="AL44" s="106" t="s">
        <v>7</v>
      </c>
      <c r="AM44" s="106" t="s">
        <v>48</v>
      </c>
      <c r="AN44" s="106" t="s">
        <v>8</v>
      </c>
      <c r="AO44" s="107" t="s">
        <v>9</v>
      </c>
      <c r="AP44" s="107" t="s">
        <v>41</v>
      </c>
      <c r="AR44" s="79" t="s">
        <v>78</v>
      </c>
    </row>
    <row r="45" spans="1:44" s="3" customFormat="1" x14ac:dyDescent="0.4">
      <c r="A45" s="39" t="str">
        <f>A38</f>
        <v>17h00-17h15</v>
      </c>
      <c r="B45" s="40"/>
      <c r="C45" s="41"/>
      <c r="D45" s="41"/>
      <c r="E45" s="41"/>
      <c r="F45" s="42"/>
      <c r="G45" s="43"/>
      <c r="I45" s="40"/>
      <c r="J45" s="41"/>
      <c r="K45" s="41"/>
      <c r="L45" s="41"/>
      <c r="M45" s="42"/>
      <c r="N45" s="43"/>
      <c r="P45" s="40"/>
      <c r="Q45" s="41"/>
      <c r="R45" s="41"/>
      <c r="S45" s="41"/>
      <c r="T45" s="42"/>
      <c r="U45" s="43"/>
      <c r="W45" s="40"/>
      <c r="X45" s="41"/>
      <c r="Y45" s="41"/>
      <c r="Z45" s="41"/>
      <c r="AA45" s="42"/>
      <c r="AB45" s="43"/>
      <c r="AD45" s="40"/>
      <c r="AE45" s="41"/>
      <c r="AF45" s="41"/>
      <c r="AG45" s="41"/>
      <c r="AH45" s="42"/>
      <c r="AI45" s="43"/>
      <c r="AK45" s="40"/>
      <c r="AL45" s="41"/>
      <c r="AM45" s="41"/>
      <c r="AN45" s="41"/>
      <c r="AO45" s="42"/>
      <c r="AP45" s="43"/>
      <c r="AR45" s="44">
        <f>ROUND((SUM(B45,I45,P45,W45,AD45,AK45)*$Q$4)+(SUM(AM45,AL45,Y45,X45,R45,Q45,K45,J45,D45,C45,AE45,AF45)*$Q$5)+(SUM(AO45,AN45,AH45,AG45,AA45,Z45,T45,S45,M45,L45,F45,E45)*$Q$6),0)</f>
        <v>0</v>
      </c>
    </row>
    <row r="46" spans="1:44" s="3" customFormat="1" x14ac:dyDescent="0.4">
      <c r="A46" s="44" t="str">
        <f>A39</f>
        <v>17h15-17h30</v>
      </c>
      <c r="B46" s="45"/>
      <c r="C46" s="46"/>
      <c r="D46" s="46"/>
      <c r="E46" s="46"/>
      <c r="F46" s="47"/>
      <c r="G46" s="48"/>
      <c r="I46" s="45"/>
      <c r="J46" s="46"/>
      <c r="K46" s="46"/>
      <c r="L46" s="46"/>
      <c r="M46" s="47"/>
      <c r="N46" s="48"/>
      <c r="P46" s="45"/>
      <c r="Q46" s="46"/>
      <c r="R46" s="46"/>
      <c r="S46" s="46"/>
      <c r="T46" s="47"/>
      <c r="U46" s="48"/>
      <c r="W46" s="45"/>
      <c r="X46" s="46"/>
      <c r="Y46" s="46"/>
      <c r="Z46" s="46"/>
      <c r="AA46" s="47"/>
      <c r="AB46" s="48"/>
      <c r="AD46" s="45"/>
      <c r="AE46" s="46"/>
      <c r="AF46" s="46"/>
      <c r="AG46" s="46"/>
      <c r="AH46" s="47"/>
      <c r="AI46" s="48"/>
      <c r="AK46" s="45"/>
      <c r="AL46" s="46"/>
      <c r="AM46" s="46"/>
      <c r="AN46" s="46"/>
      <c r="AO46" s="47"/>
      <c r="AP46" s="48"/>
      <c r="AR46" s="44">
        <f>ROUND((SUM(B46,I46,P46,W46,AD46,AK46)*$Q$4)+(SUM(AM46,AL46,Y46,X46,R46,Q46,K46,J46,D46,C46,AE46,AF46)*$Q$5)+(SUM(AO46,AN46,AH46,AG46,AA46,Z46,T46,S46,M46,L46,F46,E46)*$Q$6),0)</f>
        <v>0</v>
      </c>
    </row>
    <row r="47" spans="1:44" s="3" customFormat="1" x14ac:dyDescent="0.4">
      <c r="A47" s="44" t="str">
        <f>A40</f>
        <v>17h30-17h45</v>
      </c>
      <c r="B47" s="49"/>
      <c r="C47" s="50"/>
      <c r="D47" s="50"/>
      <c r="E47" s="50"/>
      <c r="F47" s="47"/>
      <c r="G47" s="48"/>
      <c r="I47" s="49"/>
      <c r="J47" s="50"/>
      <c r="K47" s="50"/>
      <c r="L47" s="50"/>
      <c r="M47" s="47"/>
      <c r="N47" s="48"/>
      <c r="P47" s="49"/>
      <c r="Q47" s="50"/>
      <c r="R47" s="50"/>
      <c r="S47" s="50"/>
      <c r="T47" s="47"/>
      <c r="U47" s="48"/>
      <c r="W47" s="49"/>
      <c r="X47" s="50"/>
      <c r="Y47" s="50"/>
      <c r="Z47" s="50"/>
      <c r="AA47" s="47"/>
      <c r="AB47" s="48"/>
      <c r="AD47" s="49"/>
      <c r="AE47" s="50"/>
      <c r="AF47" s="50"/>
      <c r="AG47" s="50"/>
      <c r="AH47" s="47"/>
      <c r="AI47" s="48"/>
      <c r="AK47" s="49"/>
      <c r="AL47" s="50"/>
      <c r="AM47" s="50"/>
      <c r="AN47" s="50"/>
      <c r="AO47" s="47"/>
      <c r="AP47" s="48"/>
      <c r="AR47" s="44">
        <f>ROUND((SUM(B47,I47,P47,W47,AD47,AK47)*$Q$4)+(SUM(AM47,AL47,Y47,X47,R47,Q47,K47,J47,D47,C47,AE47,AF47)*$Q$5)+(SUM(AO47,AN47,AH47,AG47,AA47,Z47,T47,S47,M47,L47,F47,E47)*$Q$6),0)</f>
        <v>0</v>
      </c>
    </row>
    <row r="48" spans="1:44" s="3" customFormat="1" ht="13.5" thickBot="1" x14ac:dyDescent="0.45">
      <c r="A48" s="51" t="str">
        <f>A41</f>
        <v>17h45-18h00</v>
      </c>
      <c r="B48" s="52"/>
      <c r="C48" s="53"/>
      <c r="D48" s="53"/>
      <c r="E48" s="53"/>
      <c r="F48" s="54"/>
      <c r="G48" s="55"/>
      <c r="I48" s="52"/>
      <c r="J48" s="53"/>
      <c r="K48" s="53"/>
      <c r="L48" s="53"/>
      <c r="M48" s="54"/>
      <c r="N48" s="55"/>
      <c r="P48" s="52"/>
      <c r="Q48" s="53"/>
      <c r="R48" s="53"/>
      <c r="S48" s="53"/>
      <c r="T48" s="54"/>
      <c r="U48" s="55"/>
      <c r="W48" s="52"/>
      <c r="X48" s="53"/>
      <c r="Y48" s="53"/>
      <c r="Z48" s="53"/>
      <c r="AA48" s="54"/>
      <c r="AB48" s="55"/>
      <c r="AD48" s="52"/>
      <c r="AE48" s="53"/>
      <c r="AF48" s="53"/>
      <c r="AG48" s="53"/>
      <c r="AH48" s="54"/>
      <c r="AI48" s="55"/>
      <c r="AK48" s="52"/>
      <c r="AL48" s="53"/>
      <c r="AM48" s="53"/>
      <c r="AN48" s="53"/>
      <c r="AO48" s="54"/>
      <c r="AP48" s="55"/>
      <c r="AR48" s="51">
        <f>ROUND((SUM(B48,I48,P48,W48,AD48,AK48)*$Q$4)+(SUM(AM48,AL48,Y48,X48,R48,Q48,K48,J48,D48,C48,AE48,AF48)*$Q$5)+(SUM(AO48,AN48,AH48,AG48,AA48,Z48,T48,S48,M48,L48,F48,E48)*$Q$6),0)</f>
        <v>0</v>
      </c>
    </row>
    <row r="49" spans="1:15" ht="13.5" thickBot="1" x14ac:dyDescent="0.45"/>
    <row r="50" spans="1:15" x14ac:dyDescent="0.4">
      <c r="A50" s="13" t="s">
        <v>53</v>
      </c>
      <c r="B50" s="14" t="s">
        <v>45</v>
      </c>
      <c r="C50" s="14" t="s">
        <v>46</v>
      </c>
      <c r="D50" s="14" t="s">
        <v>47</v>
      </c>
      <c r="E50" s="14" t="s">
        <v>50</v>
      </c>
      <c r="F50" s="14" t="s">
        <v>51</v>
      </c>
      <c r="G50" s="15" t="s">
        <v>54</v>
      </c>
      <c r="I50" s="13" t="s">
        <v>72</v>
      </c>
      <c r="J50" s="14" t="s">
        <v>45</v>
      </c>
      <c r="K50" s="14" t="s">
        <v>46</v>
      </c>
      <c r="L50" s="14" t="s">
        <v>47</v>
      </c>
      <c r="M50" s="14" t="s">
        <v>50</v>
      </c>
      <c r="N50" s="14" t="s">
        <v>51</v>
      </c>
      <c r="O50" s="15" t="s">
        <v>54</v>
      </c>
    </row>
    <row r="51" spans="1:15" s="3" customFormat="1" x14ac:dyDescent="0.4">
      <c r="A51" s="17" t="s">
        <v>45</v>
      </c>
      <c r="B51" s="57">
        <f>(SUM('Détail Ven'!B10:B13))+((SUM('Détail Ven'!C10:D13))*2)+((SUM('Détail Ven'!E10:F13))*0.5)</f>
        <v>0</v>
      </c>
      <c r="C51" s="57">
        <f>(SUM('Détail Ven'!I10:I13))+((SUM('Détail Ven'!J10:K13))*2)+((SUM('Détail Ven'!L10:M13))*0.5)</f>
        <v>182</v>
      </c>
      <c r="D51" s="57">
        <f>(SUM('Détail Ven'!P10:P13))+((SUM('Détail Ven'!Q10:R13))*2)+((SUM('Détail Ven'!S10:T13))*0.5)</f>
        <v>24</v>
      </c>
      <c r="E51" s="57">
        <f>(SUM('Détail Ven'!W10:W13))+((SUM('Détail Ven'!X10:Y13))*2)+((SUM('Détail Ven'!Z10:AA13))*0.5)</f>
        <v>14</v>
      </c>
      <c r="F51" s="57">
        <f>(SUM('Détail Ven'!AD10:AD13))+((SUM('Détail Ven'!AE10:AF13))*2)+((SUM('Détail Ven'!AG10:AH13))*0.5)</f>
        <v>0</v>
      </c>
      <c r="G51" s="58">
        <f>(SUM('Détail Ven'!AK10:AK13))+((SUM('Détail Ven'!AL10:AM13))*2)+((SUM('Détail Ven'!AN10:AO13))*0.5)</f>
        <v>0</v>
      </c>
      <c r="I51" s="17" t="s">
        <v>45</v>
      </c>
      <c r="J51" s="57">
        <f>(SUM('Détail Ven'!B10:F13))</f>
        <v>0</v>
      </c>
      <c r="K51" s="57">
        <f>(SUM('Détail Ven'!I10:M13))</f>
        <v>186</v>
      </c>
      <c r="L51" s="57">
        <f>(SUM('Détail Ven'!P10:T13))</f>
        <v>25</v>
      </c>
      <c r="M51" s="57">
        <f>(SUM('Détail Ven'!W10:AA13))</f>
        <v>14</v>
      </c>
      <c r="N51" s="57">
        <f>(SUM('Détail Ven'!AD10:AH13))</f>
        <v>0</v>
      </c>
      <c r="O51" s="58">
        <f>(SUM('Détail Ven'!AK10:AO13))</f>
        <v>0</v>
      </c>
    </row>
    <row r="52" spans="1:15" s="3" customFormat="1" x14ac:dyDescent="0.4">
      <c r="A52" s="17" t="s">
        <v>46</v>
      </c>
      <c r="B52" s="57">
        <f>(SUM('Détail Ven'!B17:B20))+((SUM('Détail Ven'!C17:D20))*2)+((SUM('Détail Ven'!E17:F20))*0.5)</f>
        <v>110.5</v>
      </c>
      <c r="C52" s="57">
        <f>(SUM('Détail Ven'!I17:I20))+((SUM('Détail Ven'!J17:K20))*2)+((SUM('Détail Ven'!L17:M20))*0.5)</f>
        <v>7</v>
      </c>
      <c r="D52" s="57">
        <f>(SUM('Détail Ven'!P17:P20))+((SUM('Détail Ven'!Q17:R20))*2)+((SUM('Détail Ven'!S17:T20))*0.5)</f>
        <v>57.5</v>
      </c>
      <c r="E52" s="57">
        <f>(SUM('Détail Ven'!W17:W20))+((SUM('Détail Ven'!X17:Y20))*2)+((SUM('Détail Ven'!Z17:AA20))*0.5)</f>
        <v>849.5</v>
      </c>
      <c r="F52" s="57">
        <f>(SUM('Détail Ven'!AD17:AD20))+((SUM('Détail Ven'!AE17:AF20))*2)+((SUM('Détail Ven'!AG17:AH20))*0.5)</f>
        <v>0</v>
      </c>
      <c r="G52" s="58">
        <f>(SUM('Détail Ven'!AK17:AK20))+((SUM('Détail Ven'!AL17:AM20))*2)+((SUM('Détail Ven'!AN17:AO20))*0.5)</f>
        <v>0</v>
      </c>
      <c r="I52" s="17" t="s">
        <v>46</v>
      </c>
      <c r="J52" s="57">
        <f>(SUM('Détail Ven'!B17:F20))</f>
        <v>113</v>
      </c>
      <c r="K52" s="57">
        <f>(SUM('Détail Ven'!I17:M20))</f>
        <v>7</v>
      </c>
      <c r="L52" s="57">
        <f>(SUM('Détail Ven'!P17:T20))</f>
        <v>58</v>
      </c>
      <c r="M52" s="57">
        <f>(SUM('Détail Ven'!W17:AA20))</f>
        <v>852</v>
      </c>
      <c r="N52" s="57">
        <f>(SUM('Détail Ven'!AD17:AH20))</f>
        <v>0</v>
      </c>
      <c r="O52" s="58">
        <f>(SUM('Détail Ven'!AK17:AO20))</f>
        <v>0</v>
      </c>
    </row>
    <row r="53" spans="1:15" s="3" customFormat="1" x14ac:dyDescent="0.4">
      <c r="A53" s="17" t="s">
        <v>47</v>
      </c>
      <c r="B53" s="57">
        <f>(SUM('Détail Ven'!B24:B27))+((SUM('Détail Ven'!C24:D27))*2)+((SUM('Détail Ven'!E24:F27))*0.5)</f>
        <v>9</v>
      </c>
      <c r="C53" s="57">
        <f>(SUM('Détail Ven'!I24:I27))+((SUM('Détail Ven'!J24:K27))*2)+((SUM('Détail Ven'!L24:M27))*0.5)</f>
        <v>23</v>
      </c>
      <c r="D53" s="57">
        <f>(SUM('Détail Ven'!P24:P27))+((SUM('Détail Ven'!Q24:R27))*2)+((SUM('Détail Ven'!S24:T27))*0.5)</f>
        <v>1</v>
      </c>
      <c r="E53" s="57">
        <f>(SUM('Détail Ven'!W24:W27))+((SUM('Détail Ven'!X24:Y27))*2)+((SUM('Détail Ven'!Z24:AA27))*0.5)</f>
        <v>24.5</v>
      </c>
      <c r="F53" s="57">
        <f>(SUM('Détail Ven'!AD24:AD27))+((SUM('Détail Ven'!AE24:AF27))*2)+((SUM('Détail Ven'!AG24:AH27))*0.5)</f>
        <v>0</v>
      </c>
      <c r="G53" s="58">
        <f>(SUM('Détail Ven'!AK24:AK27))+((SUM('Détail Ven'!AL24:AM27))*2)+((SUM('Détail Ven'!AN24:AO27))*0.5)</f>
        <v>0</v>
      </c>
      <c r="I53" s="17" t="s">
        <v>47</v>
      </c>
      <c r="J53" s="57">
        <f>(SUM('Détail Ven'!B24:F27))</f>
        <v>9</v>
      </c>
      <c r="K53" s="57">
        <f>(SUM('Détail Ven'!I24:M27))</f>
        <v>25</v>
      </c>
      <c r="L53" s="57">
        <f>(SUM('Détail Ven'!P24:T27))</f>
        <v>1</v>
      </c>
      <c r="M53" s="57">
        <f>(SUM('Détail Ven'!W24:AA27))</f>
        <v>25</v>
      </c>
      <c r="N53" s="57">
        <f>(SUM('Détail Ven'!AD24:AH27))</f>
        <v>0</v>
      </c>
      <c r="O53" s="58">
        <f>(SUM('Détail Ven'!AK24:AO27))</f>
        <v>0</v>
      </c>
    </row>
    <row r="54" spans="1:15" s="3" customFormat="1" x14ac:dyDescent="0.4">
      <c r="A54" s="17" t="s">
        <v>50</v>
      </c>
      <c r="B54" s="57">
        <f>(SUM('Détail Ven'!B31:B34))+((SUM('Détail Ven'!C31:D34))*2)+((SUM('Détail Ven'!E31:F34))*0.5)</f>
        <v>80.5</v>
      </c>
      <c r="C54" s="57">
        <f>(SUM('Détail Ven'!I31:I34))+((SUM('Détail Ven'!J31:K34))*2)+((SUM('Détail Ven'!L31:M34))*0.5)</f>
        <v>851.5</v>
      </c>
      <c r="D54" s="57">
        <f>(SUM('Détail Ven'!P31:P34))+((SUM('Détail Ven'!Q31:R34))*2)+((SUM('Détail Ven'!S31:T34))*0.5)</f>
        <v>48</v>
      </c>
      <c r="E54" s="57">
        <f>(SUM('Détail Ven'!W31:W34))+((SUM('Détail Ven'!X31:Y34))*2)+((SUM('Détail Ven'!Z31:AA34))*0.5)</f>
        <v>9</v>
      </c>
      <c r="F54" s="57">
        <f>(SUM('Détail Ven'!AD31:AD34))+((SUM('Détail Ven'!AE31:AF34))*2)+((SUM('Détail Ven'!AG31:AH34))*0.5)</f>
        <v>0</v>
      </c>
      <c r="G54" s="58">
        <f>(SUM('Détail Ven'!AK31:AK34))+((SUM('Détail Ven'!AL31:AM34))*2)+((SUM('Détail Ven'!AN31:AO34))*0.5)</f>
        <v>0</v>
      </c>
      <c r="I54" s="17" t="s">
        <v>50</v>
      </c>
      <c r="J54" s="57">
        <f>(SUM('Détail Ven'!B31:F34))</f>
        <v>80</v>
      </c>
      <c r="K54" s="57">
        <f>(SUM('Détail Ven'!I31:M34))</f>
        <v>857</v>
      </c>
      <c r="L54" s="57">
        <f>(SUM('Détail Ven'!P31:T34))</f>
        <v>47</v>
      </c>
      <c r="M54" s="57">
        <f>(SUM('Détail Ven'!W31:AA34))</f>
        <v>9</v>
      </c>
      <c r="N54" s="57">
        <f>(SUM('Détail Ven'!AD31:AH34))</f>
        <v>0</v>
      </c>
      <c r="O54" s="58">
        <f>(SUM('Détail Ven'!AK31:AO34))</f>
        <v>0</v>
      </c>
    </row>
    <row r="55" spans="1:15" s="3" customFormat="1" x14ac:dyDescent="0.4">
      <c r="A55" s="17" t="s">
        <v>51</v>
      </c>
      <c r="B55" s="57">
        <f>(SUM('Détail Ven'!B38:B41))+((SUM('Détail Ven'!C38:D41))*2)+((SUM('Détail Ven'!E38:F41))*0.5)</f>
        <v>0</v>
      </c>
      <c r="C55" s="57">
        <f>(SUM('Détail Ven'!I38:I41))+((SUM('Détail Ven'!J38:K41))*2)+((SUM('Détail Ven'!L38:M41))*0.5)</f>
        <v>0</v>
      </c>
      <c r="D55" s="57">
        <f>(SUM('Détail Ven'!P38:P41))+((SUM('Détail Ven'!Q38:R41))*2)+((SUM('Détail Ven'!S38:T41))*0.5)</f>
        <v>0</v>
      </c>
      <c r="E55" s="57">
        <f>(SUM('Détail Ven'!W38:W41))+((SUM('Détail Ven'!X38:Y41))*2)+((SUM('Détail Ven'!Z38:AA41))*0.5)</f>
        <v>0</v>
      </c>
      <c r="F55" s="57">
        <f>(SUM('Détail Ven'!AD38:AD41))+((SUM('Détail Ven'!AE38:AF41))*2)+((SUM('Détail Ven'!AG38:AH41))*0.5)</f>
        <v>0</v>
      </c>
      <c r="G55" s="58">
        <f>(SUM('Détail Ven'!AK38:AK41))+((SUM('Détail Ven'!AL38:AM41))*2)+((SUM('Détail Ven'!AN38:AO41))*0.5)</f>
        <v>0</v>
      </c>
      <c r="I55" s="17" t="s">
        <v>51</v>
      </c>
      <c r="J55" s="57">
        <f>(SUM('Détail Ven'!B38:F41))</f>
        <v>0</v>
      </c>
      <c r="K55" s="57">
        <f>(SUM('Détail Ven'!I38:M41))</f>
        <v>0</v>
      </c>
      <c r="L55" s="57">
        <f>(SUM('Détail Ven'!P38:T41))</f>
        <v>0</v>
      </c>
      <c r="M55" s="57">
        <f>(SUM('Détail Ven'!W38:AA41))</f>
        <v>0</v>
      </c>
      <c r="N55" s="57">
        <f>(SUM('Détail Ven'!AD38:AH41))</f>
        <v>0</v>
      </c>
      <c r="O55" s="58">
        <f>(SUM('Détail Ven'!AK38:AO41))</f>
        <v>0</v>
      </c>
    </row>
    <row r="56" spans="1:15" s="3" customFormat="1" ht="13.5" thickBot="1" x14ac:dyDescent="0.45">
      <c r="A56" s="19" t="s">
        <v>54</v>
      </c>
      <c r="B56" s="59">
        <f>(SUM('Détail Ven'!B45:B48))+((SUM('Détail Ven'!C45:D48))*2)+((SUM('Détail Ven'!E45:F48))*0.5)</f>
        <v>0</v>
      </c>
      <c r="C56" s="59">
        <f>(SUM('Détail Ven'!I45:I48))+((SUM('Détail Ven'!J45:K48))*2)+((SUM('Détail Ven'!L45:M48))*0.5)</f>
        <v>0</v>
      </c>
      <c r="D56" s="59">
        <f>(SUM('Détail Ven'!P45:P48))+((SUM('Détail Ven'!Q45:R48))*2)+((SUM('Détail Ven'!S45:T48))*0.5)</f>
        <v>0</v>
      </c>
      <c r="E56" s="59">
        <f>(SUM('Détail Ven'!W45:W48))+((SUM('Détail Ven'!X45:Y48))*2)+((SUM('Détail Ven'!Z45:AA48))*0.5)</f>
        <v>0</v>
      </c>
      <c r="F56" s="59">
        <f>(SUM('Détail Ven'!AD45:AD48))+((SUM('Détail Ven'!AE45:AF48))*2)+((SUM('Détail Ven'!AG45:AH48))*0.5)</f>
        <v>0</v>
      </c>
      <c r="G56" s="60">
        <f>(SUM('Détail Ven'!AK45:AK48))+((SUM('Détail Ven'!AL45:AM48))*2)+((SUM('Détail Ven'!AN45:AO48))*0.5)</f>
        <v>0</v>
      </c>
      <c r="H56" s="1"/>
      <c r="I56" s="19" t="s">
        <v>54</v>
      </c>
      <c r="J56" s="59">
        <f>(SUM('Détail Ven'!B45:F48))</f>
        <v>0</v>
      </c>
      <c r="K56" s="59">
        <f>(SUM('Détail Ven'!I45:M48))</f>
        <v>0</v>
      </c>
      <c r="L56" s="59">
        <f>(SUM('Détail Ven'!P45:T48))</f>
        <v>0</v>
      </c>
      <c r="M56" s="59">
        <f>(SUM('Détail Ven'!W45:AA48))</f>
        <v>0</v>
      </c>
      <c r="N56" s="59">
        <f>(SUM('Détail Ven'!AD45:AH48))</f>
        <v>0</v>
      </c>
      <c r="O56" s="60">
        <f>(SUM('Détail Ven'!AK45:AO48))</f>
        <v>0</v>
      </c>
    </row>
    <row r="57" spans="1:15" ht="13.5" thickBot="1" x14ac:dyDescent="0.45"/>
    <row r="58" spans="1:15" ht="26.25" x14ac:dyDescent="0.4">
      <c r="A58" s="13" t="s">
        <v>6</v>
      </c>
      <c r="B58" s="14" t="s">
        <v>45</v>
      </c>
      <c r="C58" s="14" t="s">
        <v>46</v>
      </c>
      <c r="D58" s="14" t="s">
        <v>47</v>
      </c>
      <c r="E58" s="14" t="s">
        <v>50</v>
      </c>
      <c r="F58" s="14" t="s">
        <v>51</v>
      </c>
      <c r="G58" s="15" t="s">
        <v>54</v>
      </c>
      <c r="I58" s="13" t="s">
        <v>77</v>
      </c>
      <c r="J58" s="14" t="s">
        <v>45</v>
      </c>
      <c r="K58" s="14" t="s">
        <v>46</v>
      </c>
      <c r="L58" s="14" t="s">
        <v>47</v>
      </c>
      <c r="M58" s="14" t="s">
        <v>50</v>
      </c>
      <c r="N58" s="14" t="s">
        <v>51</v>
      </c>
      <c r="O58" s="15" t="s">
        <v>54</v>
      </c>
    </row>
    <row r="59" spans="1:15" x14ac:dyDescent="0.4">
      <c r="A59" s="17" t="s">
        <v>45</v>
      </c>
      <c r="B59" s="57">
        <f>(SUM('Détail Ven'!B10:B13))</f>
        <v>0</v>
      </c>
      <c r="C59" s="57">
        <f>(SUM('Détail Ven'!I10:I13))</f>
        <v>178</v>
      </c>
      <c r="D59" s="57">
        <f>(SUM('Détail Ven'!P10:P13))</f>
        <v>23</v>
      </c>
      <c r="E59" s="57">
        <f>(SUM('Détail Ven'!W10:W13))</f>
        <v>14</v>
      </c>
      <c r="F59" s="57">
        <f>(SUM('Détail Ven'!AD10:AD13))</f>
        <v>0</v>
      </c>
      <c r="G59" s="58">
        <f>(SUM('Détail Ven'!AK10:AK13))</f>
        <v>0</v>
      </c>
      <c r="I59" s="17" t="s">
        <v>45</v>
      </c>
      <c r="J59" s="57">
        <f t="shared" ref="J59:M64" si="0">B59</f>
        <v>0</v>
      </c>
      <c r="K59" s="57">
        <f t="shared" si="0"/>
        <v>178</v>
      </c>
      <c r="L59" s="57">
        <f t="shared" si="0"/>
        <v>23</v>
      </c>
      <c r="M59" s="57">
        <f t="shared" si="0"/>
        <v>14</v>
      </c>
      <c r="N59" s="57">
        <f t="shared" ref="N59:N64" si="1">F59</f>
        <v>0</v>
      </c>
      <c r="O59" s="58">
        <f t="shared" ref="O59:O64" si="2">G59</f>
        <v>0</v>
      </c>
    </row>
    <row r="60" spans="1:15" x14ac:dyDescent="0.4">
      <c r="A60" s="17" t="s">
        <v>46</v>
      </c>
      <c r="B60" s="57">
        <f>(SUM('Détail Ven'!B17:B20))</f>
        <v>108</v>
      </c>
      <c r="C60" s="57">
        <f>(SUM('Détail Ven'!I17:I20))</f>
        <v>7</v>
      </c>
      <c r="D60" s="57">
        <f>(SUM('Détail Ven'!P17:P20))</f>
        <v>57</v>
      </c>
      <c r="E60" s="57">
        <f>(SUM('Détail Ven'!W17:W20))</f>
        <v>823</v>
      </c>
      <c r="F60" s="57">
        <f>(SUM('Détail Ven'!AD17:AD20))</f>
        <v>0</v>
      </c>
      <c r="G60" s="58">
        <f>(SUM('Détail Ven'!AK17:AK20))</f>
        <v>0</v>
      </c>
      <c r="I60" s="17" t="s">
        <v>46</v>
      </c>
      <c r="J60" s="57">
        <f t="shared" si="0"/>
        <v>108</v>
      </c>
      <c r="K60" s="57">
        <f t="shared" si="0"/>
        <v>7</v>
      </c>
      <c r="L60" s="57">
        <f t="shared" si="0"/>
        <v>57</v>
      </c>
      <c r="M60" s="57">
        <f t="shared" si="0"/>
        <v>823</v>
      </c>
      <c r="N60" s="57">
        <f t="shared" si="1"/>
        <v>0</v>
      </c>
      <c r="O60" s="58">
        <f t="shared" si="2"/>
        <v>0</v>
      </c>
    </row>
    <row r="61" spans="1:15" x14ac:dyDescent="0.4">
      <c r="A61" s="17" t="s">
        <v>47</v>
      </c>
      <c r="B61" s="57">
        <f>(SUM('Détail Ven'!B24:B27))</f>
        <v>9</v>
      </c>
      <c r="C61" s="57">
        <f>(SUM('Détail Ven'!I24:I27))</f>
        <v>21</v>
      </c>
      <c r="D61" s="57">
        <f>(SUM('Détail Ven'!P24:P27))</f>
        <v>1</v>
      </c>
      <c r="E61" s="57">
        <f>(SUM('Détail Ven'!W24:W27))</f>
        <v>24</v>
      </c>
      <c r="F61" s="57">
        <f>(SUM('Détail Ven'!AD24:AD27))</f>
        <v>0</v>
      </c>
      <c r="G61" s="58">
        <f>(SUM('Détail Ven'!AK24:AK27))</f>
        <v>0</v>
      </c>
      <c r="I61" s="17" t="s">
        <v>47</v>
      </c>
      <c r="J61" s="57">
        <f t="shared" si="0"/>
        <v>9</v>
      </c>
      <c r="K61" s="57">
        <f t="shared" si="0"/>
        <v>21</v>
      </c>
      <c r="L61" s="57">
        <f t="shared" si="0"/>
        <v>1</v>
      </c>
      <c r="M61" s="57">
        <f t="shared" si="0"/>
        <v>24</v>
      </c>
      <c r="N61" s="57">
        <f t="shared" si="1"/>
        <v>0</v>
      </c>
      <c r="O61" s="58">
        <f t="shared" si="2"/>
        <v>0</v>
      </c>
    </row>
    <row r="62" spans="1:15" x14ac:dyDescent="0.4">
      <c r="A62" s="17" t="s">
        <v>50</v>
      </c>
      <c r="B62" s="57">
        <f>(SUM('Détail Ven'!B31:B34))</f>
        <v>78</v>
      </c>
      <c r="C62" s="57">
        <f>(SUM('Détail Ven'!I31:I34))</f>
        <v>831</v>
      </c>
      <c r="D62" s="57">
        <f>(SUM('Détail Ven'!P31:P34))</f>
        <v>46</v>
      </c>
      <c r="E62" s="57">
        <f>(SUM('Détail Ven'!W31:W34))</f>
        <v>9</v>
      </c>
      <c r="F62" s="57">
        <f>(SUM('Détail Ven'!AD31:AD34))</f>
        <v>0</v>
      </c>
      <c r="G62" s="58">
        <f>(SUM('Détail Ven'!AK31:AK34))</f>
        <v>0</v>
      </c>
      <c r="I62" s="17" t="s">
        <v>50</v>
      </c>
      <c r="J62" s="57">
        <f t="shared" si="0"/>
        <v>78</v>
      </c>
      <c r="K62" s="57">
        <f t="shared" si="0"/>
        <v>831</v>
      </c>
      <c r="L62" s="57">
        <f t="shared" si="0"/>
        <v>46</v>
      </c>
      <c r="M62" s="57">
        <f t="shared" si="0"/>
        <v>9</v>
      </c>
      <c r="N62" s="57">
        <f t="shared" si="1"/>
        <v>0</v>
      </c>
      <c r="O62" s="58">
        <f t="shared" si="2"/>
        <v>0</v>
      </c>
    </row>
    <row r="63" spans="1:15" x14ac:dyDescent="0.4">
      <c r="A63" s="17" t="s">
        <v>51</v>
      </c>
      <c r="B63" s="57">
        <f>(SUM('Détail Ven'!B38:B41))</f>
        <v>0</v>
      </c>
      <c r="C63" s="57">
        <f>(SUM('Détail Ven'!I38:I41))</f>
        <v>0</v>
      </c>
      <c r="D63" s="57">
        <f>(SUM('Détail Ven'!P38:P41))</f>
        <v>0</v>
      </c>
      <c r="E63" s="57">
        <f>(SUM('Détail Ven'!W38:W41))</f>
        <v>0</v>
      </c>
      <c r="F63" s="57">
        <f>(SUM('Détail Ven'!AD38:AD41))</f>
        <v>0</v>
      </c>
      <c r="G63" s="58">
        <f>(SUM('Détail Ven'!AK38:AK41))</f>
        <v>0</v>
      </c>
      <c r="I63" s="17" t="s">
        <v>51</v>
      </c>
      <c r="J63" s="57">
        <f t="shared" si="0"/>
        <v>0</v>
      </c>
      <c r="K63" s="57">
        <f t="shared" si="0"/>
        <v>0</v>
      </c>
      <c r="L63" s="57">
        <f t="shared" si="0"/>
        <v>0</v>
      </c>
      <c r="M63" s="57">
        <f t="shared" si="0"/>
        <v>0</v>
      </c>
      <c r="N63" s="57">
        <f t="shared" si="1"/>
        <v>0</v>
      </c>
      <c r="O63" s="58">
        <f t="shared" si="2"/>
        <v>0</v>
      </c>
    </row>
    <row r="64" spans="1:15" ht="13.5" thickBot="1" x14ac:dyDescent="0.45">
      <c r="A64" s="19" t="s">
        <v>54</v>
      </c>
      <c r="B64" s="59">
        <f>(SUM('Détail Ven'!B45:B48))</f>
        <v>0</v>
      </c>
      <c r="C64" s="59">
        <f>(SUM('Détail Ven'!I45:I48))</f>
        <v>0</v>
      </c>
      <c r="D64" s="59">
        <f>(SUM('Détail Ven'!P45:P48))</f>
        <v>0</v>
      </c>
      <c r="E64" s="59">
        <f>(SUM('Détail Ven'!W45:W48))</f>
        <v>0</v>
      </c>
      <c r="F64" s="59">
        <f>(SUM('Détail Ven'!AD45:AD48))</f>
        <v>0</v>
      </c>
      <c r="G64" s="60">
        <f>(SUM('Détail Ven'!AK45:AK48))</f>
        <v>0</v>
      </c>
      <c r="I64" s="19" t="s">
        <v>54</v>
      </c>
      <c r="J64" s="59">
        <f t="shared" si="0"/>
        <v>0</v>
      </c>
      <c r="K64" s="59">
        <f t="shared" si="0"/>
        <v>0</v>
      </c>
      <c r="L64" s="59">
        <f t="shared" si="0"/>
        <v>0</v>
      </c>
      <c r="M64" s="59">
        <f t="shared" si="0"/>
        <v>0</v>
      </c>
      <c r="N64" s="59">
        <f t="shared" si="1"/>
        <v>0</v>
      </c>
      <c r="O64" s="60">
        <f t="shared" si="2"/>
        <v>0</v>
      </c>
    </row>
    <row r="65" spans="1:15" ht="13.5" thickBot="1" x14ac:dyDescent="0.45"/>
    <row r="66" spans="1:15" ht="26.25" x14ac:dyDescent="0.4">
      <c r="A66" s="13" t="s">
        <v>7</v>
      </c>
      <c r="B66" s="14" t="s">
        <v>45</v>
      </c>
      <c r="C66" s="14" t="s">
        <v>46</v>
      </c>
      <c r="D66" s="14" t="s">
        <v>47</v>
      </c>
      <c r="E66" s="14" t="s">
        <v>50</v>
      </c>
      <c r="F66" s="14" t="s">
        <v>51</v>
      </c>
      <c r="G66" s="15" t="s">
        <v>54</v>
      </c>
      <c r="I66" s="13" t="s">
        <v>76</v>
      </c>
      <c r="J66" s="14" t="s">
        <v>45</v>
      </c>
      <c r="K66" s="14" t="s">
        <v>46</v>
      </c>
      <c r="L66" s="14" t="s">
        <v>47</v>
      </c>
      <c r="M66" s="14" t="s">
        <v>50</v>
      </c>
      <c r="N66" s="14" t="s">
        <v>51</v>
      </c>
      <c r="O66" s="15" t="s">
        <v>54</v>
      </c>
    </row>
    <row r="67" spans="1:15" x14ac:dyDescent="0.4">
      <c r="A67" s="17" t="s">
        <v>45</v>
      </c>
      <c r="B67" s="57">
        <f>(SUM(((SUM('Détail Ven'!C10:C13))*2)))</f>
        <v>0</v>
      </c>
      <c r="C67" s="57">
        <f>(SUM(((SUM('Détail Ven'!J10:J13))*2)))</f>
        <v>0</v>
      </c>
      <c r="D67" s="57">
        <f>(SUM(((SUM('Détail Ven'!Q10:Q13))*2)))</f>
        <v>0</v>
      </c>
      <c r="E67" s="57">
        <f>(SUM(((SUM('Détail Ven'!X10:X13))*2)))</f>
        <v>0</v>
      </c>
      <c r="F67" s="57">
        <f>(SUM(((SUM('Détail Ven'!AE10:AE13))*2)))</f>
        <v>0</v>
      </c>
      <c r="G67" s="58">
        <f>(SUM(((SUM('Détail Ven'!AL10:AL13))*2)))</f>
        <v>0</v>
      </c>
      <c r="I67" s="17" t="s">
        <v>45</v>
      </c>
      <c r="J67" s="57">
        <f t="shared" ref="J67:M72" si="3">B67/2</f>
        <v>0</v>
      </c>
      <c r="K67" s="57">
        <f t="shared" si="3"/>
        <v>0</v>
      </c>
      <c r="L67" s="57">
        <f t="shared" si="3"/>
        <v>0</v>
      </c>
      <c r="M67" s="57">
        <f t="shared" si="3"/>
        <v>0</v>
      </c>
      <c r="N67" s="57">
        <f t="shared" ref="N67:N72" si="4">F67/2</f>
        <v>0</v>
      </c>
      <c r="O67" s="58">
        <f t="shared" ref="O67:O72" si="5">G67/2</f>
        <v>0</v>
      </c>
    </row>
    <row r="68" spans="1:15" x14ac:dyDescent="0.4">
      <c r="A68" s="17" t="s">
        <v>46</v>
      </c>
      <c r="B68" s="57">
        <f>(SUM(((SUM('Détail Ven'!C17:C20))*2)))</f>
        <v>0</v>
      </c>
      <c r="C68" s="57">
        <f>(SUM(((SUM('Détail Ven'!J17:J20))*2)))</f>
        <v>0</v>
      </c>
      <c r="D68" s="57">
        <f>(SUM(((SUM('Détail Ven'!Q17:Q20))*2)))</f>
        <v>0</v>
      </c>
      <c r="E68" s="57">
        <f>(SUM(((SUM('Détail Ven'!X17:X20))*2)))</f>
        <v>0</v>
      </c>
      <c r="F68" s="57">
        <f>(SUM(((SUM('Détail Ven'!AE17:AE20))*2)))</f>
        <v>0</v>
      </c>
      <c r="G68" s="58">
        <f>(SUM(((SUM('Détail Ven'!AL17:AL20))*2)))</f>
        <v>0</v>
      </c>
      <c r="I68" s="17" t="s">
        <v>46</v>
      </c>
      <c r="J68" s="57">
        <f t="shared" si="3"/>
        <v>0</v>
      </c>
      <c r="K68" s="57">
        <f t="shared" si="3"/>
        <v>0</v>
      </c>
      <c r="L68" s="57">
        <f t="shared" si="3"/>
        <v>0</v>
      </c>
      <c r="M68" s="57">
        <f t="shared" si="3"/>
        <v>0</v>
      </c>
      <c r="N68" s="57">
        <f t="shared" si="4"/>
        <v>0</v>
      </c>
      <c r="O68" s="58">
        <f t="shared" si="5"/>
        <v>0</v>
      </c>
    </row>
    <row r="69" spans="1:15" x14ac:dyDescent="0.4">
      <c r="A69" s="17" t="s">
        <v>47</v>
      </c>
      <c r="B69" s="57">
        <f>(SUM(((SUM('Détail Ven'!C24:C27))*2)))</f>
        <v>0</v>
      </c>
      <c r="C69" s="57">
        <f>(SUM(((SUM('Détail Ven'!J24:J27))*2)))</f>
        <v>0</v>
      </c>
      <c r="D69" s="57">
        <f>(SUM(((SUM('Détail Ven'!Q24:Q27))*2)))</f>
        <v>0</v>
      </c>
      <c r="E69" s="57">
        <f>(SUM(((SUM('Détail Ven'!X24:X27))*2)))</f>
        <v>0</v>
      </c>
      <c r="F69" s="57">
        <f>(SUM(((SUM('Détail Ven'!AE24:AE27))*2)))</f>
        <v>0</v>
      </c>
      <c r="G69" s="58">
        <f>(SUM(((SUM('Détail Ven'!AL24:AL27))*2)))</f>
        <v>0</v>
      </c>
      <c r="I69" s="17" t="s">
        <v>47</v>
      </c>
      <c r="J69" s="57">
        <f t="shared" si="3"/>
        <v>0</v>
      </c>
      <c r="K69" s="57">
        <f t="shared" si="3"/>
        <v>0</v>
      </c>
      <c r="L69" s="57">
        <f t="shared" si="3"/>
        <v>0</v>
      </c>
      <c r="M69" s="57">
        <f t="shared" si="3"/>
        <v>0</v>
      </c>
      <c r="N69" s="57">
        <f t="shared" si="4"/>
        <v>0</v>
      </c>
      <c r="O69" s="58">
        <f t="shared" si="5"/>
        <v>0</v>
      </c>
    </row>
    <row r="70" spans="1:15" x14ac:dyDescent="0.4">
      <c r="A70" s="17" t="s">
        <v>50</v>
      </c>
      <c r="B70" s="57">
        <f>(SUM(((SUM('Détail Ven'!C31:C34))*2)))</f>
        <v>2</v>
      </c>
      <c r="C70" s="57">
        <f>(SUM(((SUM('Détail Ven'!J31:J34))*2)))</f>
        <v>0</v>
      </c>
      <c r="D70" s="57">
        <f>(SUM(((SUM('Détail Ven'!Q31:Q34))*2)))</f>
        <v>2</v>
      </c>
      <c r="E70" s="57">
        <f>(SUM(((SUM('Détail Ven'!X31:X34))*2)))</f>
        <v>0</v>
      </c>
      <c r="F70" s="57">
        <f>(SUM(((SUM('Détail Ven'!AE31:AE34))*2)))</f>
        <v>0</v>
      </c>
      <c r="G70" s="58">
        <f>(SUM(((SUM('Détail Ven'!AL31:AL34))*2)))</f>
        <v>0</v>
      </c>
      <c r="I70" s="17" t="s">
        <v>50</v>
      </c>
      <c r="J70" s="57">
        <f t="shared" si="3"/>
        <v>1</v>
      </c>
      <c r="K70" s="57">
        <f t="shared" si="3"/>
        <v>0</v>
      </c>
      <c r="L70" s="57">
        <f t="shared" si="3"/>
        <v>1</v>
      </c>
      <c r="M70" s="57">
        <f t="shared" si="3"/>
        <v>0</v>
      </c>
      <c r="N70" s="57">
        <f t="shared" si="4"/>
        <v>0</v>
      </c>
      <c r="O70" s="58">
        <f t="shared" si="5"/>
        <v>0</v>
      </c>
    </row>
    <row r="71" spans="1:15" x14ac:dyDescent="0.4">
      <c r="A71" s="17" t="s">
        <v>51</v>
      </c>
      <c r="B71" s="57">
        <f>(SUM(((SUM('Détail Ven'!C38:C41))*2)))</f>
        <v>0</v>
      </c>
      <c r="C71" s="57">
        <f>(SUM(((SUM('Détail Ven'!J38:J41))*2)))</f>
        <v>0</v>
      </c>
      <c r="D71" s="57">
        <f>(SUM(((SUM('Détail Ven'!Q38:Q41))*2)))</f>
        <v>0</v>
      </c>
      <c r="E71" s="57">
        <f>(SUM(((SUM('Détail Ven'!X38:X41))*2)))</f>
        <v>0</v>
      </c>
      <c r="F71" s="57">
        <f>(SUM(((SUM('Détail Ven'!AE38:AE41))*2)))</f>
        <v>0</v>
      </c>
      <c r="G71" s="58">
        <f>(SUM(((SUM('Détail Ven'!AL38:AL41))*2)))</f>
        <v>0</v>
      </c>
      <c r="I71" s="17" t="s">
        <v>51</v>
      </c>
      <c r="J71" s="57">
        <f t="shared" si="3"/>
        <v>0</v>
      </c>
      <c r="K71" s="57">
        <f t="shared" si="3"/>
        <v>0</v>
      </c>
      <c r="L71" s="57">
        <f t="shared" si="3"/>
        <v>0</v>
      </c>
      <c r="M71" s="57">
        <f t="shared" si="3"/>
        <v>0</v>
      </c>
      <c r="N71" s="57">
        <f t="shared" si="4"/>
        <v>0</v>
      </c>
      <c r="O71" s="58">
        <f t="shared" si="5"/>
        <v>0</v>
      </c>
    </row>
    <row r="72" spans="1:15" ht="13.5" thickBot="1" x14ac:dyDescent="0.45">
      <c r="A72" s="19" t="s">
        <v>54</v>
      </c>
      <c r="B72" s="59">
        <f>(SUM(((SUM('Détail Ven'!C45:C48))*2)))</f>
        <v>0</v>
      </c>
      <c r="C72" s="59">
        <f>(SUM(((SUM('Détail Ven'!J45:J48))*2)))</f>
        <v>0</v>
      </c>
      <c r="D72" s="59">
        <f>(SUM(((SUM('Détail Ven'!Q45:Q48))*2)))</f>
        <v>0</v>
      </c>
      <c r="E72" s="59">
        <f>(SUM(((SUM('Détail Ven'!X45:X48))*2)))</f>
        <v>0</v>
      </c>
      <c r="F72" s="59">
        <f>(SUM(((SUM('Détail Ven'!AE45:AE48))*2)))</f>
        <v>0</v>
      </c>
      <c r="G72" s="60">
        <f>(SUM(((SUM('Détail Ven'!AL45:AL48))*2)))</f>
        <v>0</v>
      </c>
      <c r="I72" s="19" t="s">
        <v>54</v>
      </c>
      <c r="J72" s="59">
        <f t="shared" si="3"/>
        <v>0</v>
      </c>
      <c r="K72" s="59">
        <f t="shared" si="3"/>
        <v>0</v>
      </c>
      <c r="L72" s="59">
        <f t="shared" si="3"/>
        <v>0</v>
      </c>
      <c r="M72" s="59">
        <f t="shared" si="3"/>
        <v>0</v>
      </c>
      <c r="N72" s="59">
        <f t="shared" si="4"/>
        <v>0</v>
      </c>
      <c r="O72" s="60">
        <f t="shared" si="5"/>
        <v>0</v>
      </c>
    </row>
    <row r="73" spans="1:15" ht="13.5" thickBot="1" x14ac:dyDescent="0.45"/>
    <row r="74" spans="1:15" ht="26.25" x14ac:dyDescent="0.4">
      <c r="A74" s="13" t="s">
        <v>65</v>
      </c>
      <c r="B74" s="14" t="s">
        <v>45</v>
      </c>
      <c r="C74" s="14" t="s">
        <v>46</v>
      </c>
      <c r="D74" s="14" t="s">
        <v>47</v>
      </c>
      <c r="E74" s="14" t="s">
        <v>50</v>
      </c>
      <c r="F74" s="14" t="s">
        <v>51</v>
      </c>
      <c r="G74" s="15" t="s">
        <v>54</v>
      </c>
      <c r="I74" s="13" t="s">
        <v>75</v>
      </c>
      <c r="J74" s="14" t="s">
        <v>45</v>
      </c>
      <c r="K74" s="14" t="s">
        <v>46</v>
      </c>
      <c r="L74" s="14" t="s">
        <v>47</v>
      </c>
      <c r="M74" s="14" t="s">
        <v>50</v>
      </c>
      <c r="N74" s="14" t="s">
        <v>51</v>
      </c>
      <c r="O74" s="15" t="s">
        <v>54</v>
      </c>
    </row>
    <row r="75" spans="1:15" x14ac:dyDescent="0.4">
      <c r="A75" s="17" t="s">
        <v>45</v>
      </c>
      <c r="B75" s="57">
        <f>(SUM(((SUM('Détail Ven'!D10:D13))*2)))</f>
        <v>0</v>
      </c>
      <c r="C75" s="57">
        <f>(SUM(((SUM('Détail Ven'!K10:K13))*2)))</f>
        <v>0</v>
      </c>
      <c r="D75" s="57">
        <f>(SUM(((SUM('Détail Ven'!R10:R13))*2)))</f>
        <v>0</v>
      </c>
      <c r="E75" s="57">
        <f>(SUM(((SUM('Détail Ven'!Y10:Y13))*2)))</f>
        <v>0</v>
      </c>
      <c r="F75" s="57">
        <f>(SUM(((SUM('Détail Ven'!AF10:AF13))*2)))</f>
        <v>0</v>
      </c>
      <c r="G75" s="58">
        <f>(SUM(((SUM('Détail Ven'!AM10:AM13))*2)))</f>
        <v>0</v>
      </c>
      <c r="I75" s="17" t="s">
        <v>45</v>
      </c>
      <c r="J75" s="57">
        <f t="shared" ref="J75:J80" si="6">B75/2</f>
        <v>0</v>
      </c>
      <c r="K75" s="57">
        <f t="shared" ref="K75:K80" si="7">C75/2</f>
        <v>0</v>
      </c>
      <c r="L75" s="57">
        <f t="shared" ref="L75:L80" si="8">D75/2</f>
        <v>0</v>
      </c>
      <c r="M75" s="57">
        <f t="shared" ref="M75:M80" si="9">E75/2</f>
        <v>0</v>
      </c>
      <c r="N75" s="57">
        <f t="shared" ref="N75:N80" si="10">F75/2</f>
        <v>0</v>
      </c>
      <c r="O75" s="58">
        <f t="shared" ref="O75:O80" si="11">G75/2</f>
        <v>0</v>
      </c>
    </row>
    <row r="76" spans="1:15" x14ac:dyDescent="0.4">
      <c r="A76" s="17" t="s">
        <v>46</v>
      </c>
      <c r="B76" s="57">
        <f>(SUM(((SUM('Détail Ven'!D17:D20))*2)))</f>
        <v>0</v>
      </c>
      <c r="C76" s="57">
        <f>(SUM(((SUM('Détail Ven'!K17:K20))*2)))</f>
        <v>0</v>
      </c>
      <c r="D76" s="57">
        <f>(SUM(((SUM('Détail Ven'!R17:R20))*2)))</f>
        <v>0</v>
      </c>
      <c r="E76" s="57">
        <f>(SUM(((SUM('Détail Ven'!Y17:Y20))*2)))</f>
        <v>16</v>
      </c>
      <c r="F76" s="57">
        <f>(SUM(((SUM('Détail Ven'!AF17:AF20))*2)))</f>
        <v>0</v>
      </c>
      <c r="G76" s="58">
        <f>(SUM(((SUM('Détail Ven'!AM17:AM20))*2)))</f>
        <v>0</v>
      </c>
      <c r="I76" s="17" t="s">
        <v>46</v>
      </c>
      <c r="J76" s="57">
        <f t="shared" si="6"/>
        <v>0</v>
      </c>
      <c r="K76" s="57">
        <f t="shared" si="7"/>
        <v>0</v>
      </c>
      <c r="L76" s="57">
        <f t="shared" si="8"/>
        <v>0</v>
      </c>
      <c r="M76" s="57">
        <f t="shared" si="9"/>
        <v>8</v>
      </c>
      <c r="N76" s="57">
        <f t="shared" si="10"/>
        <v>0</v>
      </c>
      <c r="O76" s="58">
        <f t="shared" si="11"/>
        <v>0</v>
      </c>
    </row>
    <row r="77" spans="1:15" x14ac:dyDescent="0.4">
      <c r="A77" s="17" t="s">
        <v>47</v>
      </c>
      <c r="B77" s="57">
        <f>(SUM(((SUM('Détail Ven'!D24:D27))*2)))</f>
        <v>0</v>
      </c>
      <c r="C77" s="57">
        <f>(SUM(((SUM('Détail Ven'!K24:K27))*2)))</f>
        <v>0</v>
      </c>
      <c r="D77" s="57">
        <f>(SUM(((SUM('Détail Ven'!R24:R27))*2)))</f>
        <v>0</v>
      </c>
      <c r="E77" s="57">
        <f>(SUM(((SUM('Détail Ven'!Y24:Y27))*2)))</f>
        <v>0</v>
      </c>
      <c r="F77" s="57">
        <f>(SUM(((SUM('Détail Ven'!AF24:AF27))*2)))</f>
        <v>0</v>
      </c>
      <c r="G77" s="58">
        <f>(SUM(((SUM('Détail Ven'!AM24:AM27))*2)))</f>
        <v>0</v>
      </c>
      <c r="I77" s="17" t="s">
        <v>47</v>
      </c>
      <c r="J77" s="57">
        <f t="shared" si="6"/>
        <v>0</v>
      </c>
      <c r="K77" s="57">
        <f t="shared" si="7"/>
        <v>0</v>
      </c>
      <c r="L77" s="57">
        <f t="shared" si="8"/>
        <v>0</v>
      </c>
      <c r="M77" s="57">
        <f t="shared" si="9"/>
        <v>0</v>
      </c>
      <c r="N77" s="57">
        <f t="shared" si="10"/>
        <v>0</v>
      </c>
      <c r="O77" s="58">
        <f t="shared" si="11"/>
        <v>0</v>
      </c>
    </row>
    <row r="78" spans="1:15" x14ac:dyDescent="0.4">
      <c r="A78" s="17" t="s">
        <v>50</v>
      </c>
      <c r="B78" s="57">
        <f>(SUM(((SUM('Détail Ven'!D31:D34))*2)))</f>
        <v>0</v>
      </c>
      <c r="C78" s="57">
        <f>(SUM(((SUM('Détail Ven'!K31:K34))*2)))</f>
        <v>10</v>
      </c>
      <c r="D78" s="57">
        <f>(SUM(((SUM('Détail Ven'!R31:R34))*2)))</f>
        <v>0</v>
      </c>
      <c r="E78" s="57">
        <f>(SUM(((SUM('Détail Ven'!Y31:Y34))*2)))</f>
        <v>0</v>
      </c>
      <c r="F78" s="57">
        <f>(SUM(((SUM('Détail Ven'!AF31:AF34))*2)))</f>
        <v>0</v>
      </c>
      <c r="G78" s="58">
        <f>(SUM(((SUM('Détail Ven'!AM31:AM34))*2)))</f>
        <v>0</v>
      </c>
      <c r="I78" s="17" t="s">
        <v>50</v>
      </c>
      <c r="J78" s="57">
        <f t="shared" si="6"/>
        <v>0</v>
      </c>
      <c r="K78" s="57">
        <f t="shared" si="7"/>
        <v>5</v>
      </c>
      <c r="L78" s="57">
        <f t="shared" si="8"/>
        <v>0</v>
      </c>
      <c r="M78" s="57">
        <f t="shared" si="9"/>
        <v>0</v>
      </c>
      <c r="N78" s="57">
        <f t="shared" si="10"/>
        <v>0</v>
      </c>
      <c r="O78" s="58">
        <f t="shared" si="11"/>
        <v>0</v>
      </c>
    </row>
    <row r="79" spans="1:15" x14ac:dyDescent="0.4">
      <c r="A79" s="17" t="s">
        <v>51</v>
      </c>
      <c r="B79" s="57">
        <f>(SUM(((SUM('Détail Ven'!D38:D41))*2)))</f>
        <v>0</v>
      </c>
      <c r="C79" s="57">
        <f>(SUM(((SUM('Détail Ven'!K38:K41))*2)))</f>
        <v>0</v>
      </c>
      <c r="D79" s="57">
        <f>(SUM(((SUM('Détail Ven'!R38:R41))*2)))</f>
        <v>0</v>
      </c>
      <c r="E79" s="57">
        <f>(SUM(((SUM('Détail Ven'!Y38:Y41))*2)))</f>
        <v>0</v>
      </c>
      <c r="F79" s="57">
        <f>(SUM(((SUM('Détail Ven'!AF38:AF41))*2)))</f>
        <v>0</v>
      </c>
      <c r="G79" s="58">
        <f>(SUM(((SUM('Détail Ven'!AM38:AM41))*2)))</f>
        <v>0</v>
      </c>
      <c r="I79" s="17" t="s">
        <v>51</v>
      </c>
      <c r="J79" s="57">
        <f t="shared" si="6"/>
        <v>0</v>
      </c>
      <c r="K79" s="57">
        <f t="shared" si="7"/>
        <v>0</v>
      </c>
      <c r="L79" s="57">
        <f t="shared" si="8"/>
        <v>0</v>
      </c>
      <c r="M79" s="57">
        <f t="shared" si="9"/>
        <v>0</v>
      </c>
      <c r="N79" s="57">
        <f t="shared" si="10"/>
        <v>0</v>
      </c>
      <c r="O79" s="58">
        <f t="shared" si="11"/>
        <v>0</v>
      </c>
    </row>
    <row r="80" spans="1:15" ht="13.5" thickBot="1" x14ac:dyDescent="0.45">
      <c r="A80" s="19" t="s">
        <v>54</v>
      </c>
      <c r="B80" s="59">
        <f>(SUM(((SUM('Détail Ven'!D45:D48))*2)))</f>
        <v>0</v>
      </c>
      <c r="C80" s="59">
        <f>(SUM(((SUM('Détail Ven'!K45:K48))*2)))</f>
        <v>0</v>
      </c>
      <c r="D80" s="59">
        <f>(SUM(((SUM('Détail Ven'!R45:R48))*2)))</f>
        <v>0</v>
      </c>
      <c r="E80" s="59">
        <f>(SUM(((SUM('Détail Ven'!Y45:Y48))*2)))</f>
        <v>0</v>
      </c>
      <c r="F80" s="59">
        <f>(SUM(((SUM('Détail Ven'!AF45:AF48))*2)))</f>
        <v>0</v>
      </c>
      <c r="G80" s="60">
        <f>(SUM(((SUM('Détail Ven'!AM45:AM48))*2)))</f>
        <v>0</v>
      </c>
      <c r="I80" s="19" t="s">
        <v>54</v>
      </c>
      <c r="J80" s="59">
        <f t="shared" si="6"/>
        <v>0</v>
      </c>
      <c r="K80" s="59">
        <f t="shared" si="7"/>
        <v>0</v>
      </c>
      <c r="L80" s="59">
        <f t="shared" si="8"/>
        <v>0</v>
      </c>
      <c r="M80" s="59">
        <f t="shared" si="9"/>
        <v>0</v>
      </c>
      <c r="N80" s="59">
        <f t="shared" si="10"/>
        <v>0</v>
      </c>
      <c r="O80" s="60">
        <f t="shared" si="11"/>
        <v>0</v>
      </c>
    </row>
    <row r="81" spans="1:15" ht="13.5" thickBot="1" x14ac:dyDescent="0.45"/>
    <row r="82" spans="1:15" ht="26.25" x14ac:dyDescent="0.4">
      <c r="A82" s="13" t="s">
        <v>66</v>
      </c>
      <c r="B82" s="14" t="s">
        <v>45</v>
      </c>
      <c r="C82" s="14" t="s">
        <v>46</v>
      </c>
      <c r="D82" s="14" t="s">
        <v>47</v>
      </c>
      <c r="E82" s="14" t="s">
        <v>50</v>
      </c>
      <c r="F82" s="14" t="s">
        <v>51</v>
      </c>
      <c r="G82" s="15" t="s">
        <v>54</v>
      </c>
      <c r="I82" s="13" t="s">
        <v>74</v>
      </c>
      <c r="J82" s="14" t="s">
        <v>45</v>
      </c>
      <c r="K82" s="14" t="s">
        <v>46</v>
      </c>
      <c r="L82" s="14" t="s">
        <v>47</v>
      </c>
      <c r="M82" s="14" t="s">
        <v>50</v>
      </c>
      <c r="N82" s="14" t="s">
        <v>51</v>
      </c>
      <c r="O82" s="15" t="s">
        <v>54</v>
      </c>
    </row>
    <row r="83" spans="1:15" x14ac:dyDescent="0.4">
      <c r="A83" s="17" t="s">
        <v>45</v>
      </c>
      <c r="B83" s="57">
        <f>(SUM(((SUM('Détail Ven'!E10:E13))*0.5)))</f>
        <v>0</v>
      </c>
      <c r="C83" s="57">
        <f>(SUM(((SUM('Détail Ven'!L10:L13))*0.5)))</f>
        <v>4</v>
      </c>
      <c r="D83" s="57">
        <f>(SUM(((SUM('Détail Ven'!S10:S13))*0.5)))</f>
        <v>1</v>
      </c>
      <c r="E83" s="57">
        <f>(SUM(((SUM('Détail Ven'!Z10:Z13))*0.5)))</f>
        <v>0</v>
      </c>
      <c r="F83" s="57">
        <f>(SUM(((SUM('Détail Ven'!AG10:AG13))*0.5)))</f>
        <v>0</v>
      </c>
      <c r="G83" s="58">
        <f>(SUM(((SUM('Détail Ven'!AN10:AN13))*0.5)))</f>
        <v>0</v>
      </c>
      <c r="I83" s="17" t="s">
        <v>45</v>
      </c>
      <c r="J83" s="57">
        <f t="shared" ref="J83:M88" si="12">B83*2</f>
        <v>0</v>
      </c>
      <c r="K83" s="57">
        <f t="shared" si="12"/>
        <v>8</v>
      </c>
      <c r="L83" s="57">
        <f t="shared" si="12"/>
        <v>2</v>
      </c>
      <c r="M83" s="57">
        <f t="shared" si="12"/>
        <v>0</v>
      </c>
      <c r="N83" s="57">
        <f t="shared" ref="N83:N88" si="13">F83*2</f>
        <v>0</v>
      </c>
      <c r="O83" s="58">
        <f t="shared" ref="O83:O88" si="14">G83*2</f>
        <v>0</v>
      </c>
    </row>
    <row r="84" spans="1:15" x14ac:dyDescent="0.4">
      <c r="A84" s="17" t="s">
        <v>46</v>
      </c>
      <c r="B84" s="57">
        <f>(SUM(((SUM('Détail Ven'!E17:E20))*0.5)))</f>
        <v>2.5</v>
      </c>
      <c r="C84" s="57">
        <f>(SUM(((SUM('Détail Ven'!L17:L20))*0.5)))</f>
        <v>0</v>
      </c>
      <c r="D84" s="57">
        <f>(SUM(((SUM('Détail Ven'!S17:S20))*0.5)))</f>
        <v>0.5</v>
      </c>
      <c r="E84" s="57">
        <f>(SUM(((SUM('Détail Ven'!Z17:Z20))*0.5)))</f>
        <v>10.5</v>
      </c>
      <c r="F84" s="57">
        <f>(SUM(((SUM('Détail Ven'!AG17:AG20))*0.5)))</f>
        <v>0</v>
      </c>
      <c r="G84" s="58">
        <f>(SUM(((SUM('Détail Ven'!AN17:AN20))*0.5)))</f>
        <v>0</v>
      </c>
      <c r="I84" s="17" t="s">
        <v>46</v>
      </c>
      <c r="J84" s="57">
        <f t="shared" si="12"/>
        <v>5</v>
      </c>
      <c r="K84" s="57">
        <f t="shared" si="12"/>
        <v>0</v>
      </c>
      <c r="L84" s="57">
        <f t="shared" si="12"/>
        <v>1</v>
      </c>
      <c r="M84" s="57">
        <f t="shared" si="12"/>
        <v>21</v>
      </c>
      <c r="N84" s="57">
        <f t="shared" si="13"/>
        <v>0</v>
      </c>
      <c r="O84" s="58">
        <f t="shared" si="14"/>
        <v>0</v>
      </c>
    </row>
    <row r="85" spans="1:15" x14ac:dyDescent="0.4">
      <c r="A85" s="17" t="s">
        <v>47</v>
      </c>
      <c r="B85" s="57">
        <f>(SUM(((SUM('Détail Ven'!E24:E27))*0.5)))</f>
        <v>0</v>
      </c>
      <c r="C85" s="57">
        <f>(SUM(((SUM('Détail Ven'!L24:L27))*0.5)))</f>
        <v>2</v>
      </c>
      <c r="D85" s="57">
        <f>(SUM(((SUM('Détail Ven'!S24:S27))*0.5)))</f>
        <v>0</v>
      </c>
      <c r="E85" s="57">
        <f>(SUM(((SUM('Détail Ven'!Z24:Z27))*0.5)))</f>
        <v>0.5</v>
      </c>
      <c r="F85" s="57">
        <f>(SUM(((SUM('Détail Ven'!AG24:AG27))*0.5)))</f>
        <v>0</v>
      </c>
      <c r="G85" s="58">
        <f>(SUM(((SUM('Détail Ven'!AN24:AN27))*0.5)))</f>
        <v>0</v>
      </c>
      <c r="I85" s="17" t="s">
        <v>47</v>
      </c>
      <c r="J85" s="57">
        <f t="shared" si="12"/>
        <v>0</v>
      </c>
      <c r="K85" s="57">
        <f t="shared" si="12"/>
        <v>4</v>
      </c>
      <c r="L85" s="57">
        <f t="shared" si="12"/>
        <v>0</v>
      </c>
      <c r="M85" s="57">
        <f t="shared" si="12"/>
        <v>1</v>
      </c>
      <c r="N85" s="57">
        <f t="shared" si="13"/>
        <v>0</v>
      </c>
      <c r="O85" s="58">
        <f t="shared" si="14"/>
        <v>0</v>
      </c>
    </row>
    <row r="86" spans="1:15" x14ac:dyDescent="0.4">
      <c r="A86" s="17" t="s">
        <v>50</v>
      </c>
      <c r="B86" s="57">
        <f>(SUM(((SUM('Détail Ven'!E31:E34))*0.5)))</f>
        <v>0.5</v>
      </c>
      <c r="C86" s="57">
        <f>(SUM(((SUM('Détail Ven'!L31:L34))*0.5)))</f>
        <v>10.5</v>
      </c>
      <c r="D86" s="57">
        <f>(SUM(((SUM('Détail Ven'!S31:S34))*0.5)))</f>
        <v>0</v>
      </c>
      <c r="E86" s="57">
        <f>(SUM(((SUM('Détail Ven'!Z31:Z34))*0.5)))</f>
        <v>0</v>
      </c>
      <c r="F86" s="57">
        <f>(SUM(((SUM('Détail Ven'!AG31:AG34))*0.5)))</f>
        <v>0</v>
      </c>
      <c r="G86" s="58">
        <f>(SUM(((SUM('Détail Ven'!AN31:AN34))*0.5)))</f>
        <v>0</v>
      </c>
      <c r="I86" s="17" t="s">
        <v>50</v>
      </c>
      <c r="J86" s="57">
        <f t="shared" si="12"/>
        <v>1</v>
      </c>
      <c r="K86" s="57">
        <f t="shared" si="12"/>
        <v>21</v>
      </c>
      <c r="L86" s="57">
        <f t="shared" si="12"/>
        <v>0</v>
      </c>
      <c r="M86" s="57">
        <f t="shared" si="12"/>
        <v>0</v>
      </c>
      <c r="N86" s="57">
        <f t="shared" si="13"/>
        <v>0</v>
      </c>
      <c r="O86" s="58">
        <f t="shared" si="14"/>
        <v>0</v>
      </c>
    </row>
    <row r="87" spans="1:15" x14ac:dyDescent="0.4">
      <c r="A87" s="17" t="s">
        <v>51</v>
      </c>
      <c r="B87" s="57">
        <f>(SUM(((SUM('Détail Ven'!E38:E41))*0.5)))</f>
        <v>0</v>
      </c>
      <c r="C87" s="57">
        <f>(SUM(((SUM('Détail Ven'!L38:L41))*0.5)))</f>
        <v>0</v>
      </c>
      <c r="D87" s="57">
        <f>(SUM(((SUM('Détail Ven'!S38:S41))*0.5)))</f>
        <v>0</v>
      </c>
      <c r="E87" s="57">
        <f>(SUM(((SUM('Détail Ven'!Z38:Z41))*0.5)))</f>
        <v>0</v>
      </c>
      <c r="F87" s="57">
        <f>(SUM(((SUM('Détail Ven'!AG38:AG41))*0.5)))</f>
        <v>0</v>
      </c>
      <c r="G87" s="58">
        <f>(SUM(((SUM('Détail Ven'!AN38:AN41))*0.5)))</f>
        <v>0</v>
      </c>
      <c r="I87" s="17" t="s">
        <v>51</v>
      </c>
      <c r="J87" s="57">
        <f t="shared" si="12"/>
        <v>0</v>
      </c>
      <c r="K87" s="57">
        <f t="shared" si="12"/>
        <v>0</v>
      </c>
      <c r="L87" s="57">
        <f t="shared" si="12"/>
        <v>0</v>
      </c>
      <c r="M87" s="57">
        <f t="shared" si="12"/>
        <v>0</v>
      </c>
      <c r="N87" s="57">
        <f t="shared" si="13"/>
        <v>0</v>
      </c>
      <c r="O87" s="58">
        <f t="shared" si="14"/>
        <v>0</v>
      </c>
    </row>
    <row r="88" spans="1:15" ht="13.5" thickBot="1" x14ac:dyDescent="0.45">
      <c r="A88" s="19" t="s">
        <v>54</v>
      </c>
      <c r="B88" s="59">
        <f>(SUM(((SUM('Détail Ven'!E45:E48))*0.5)))</f>
        <v>0</v>
      </c>
      <c r="C88" s="59">
        <f>(SUM(((SUM('Détail Ven'!L45:L48))*0.5)))</f>
        <v>0</v>
      </c>
      <c r="D88" s="59">
        <f>(SUM(((SUM('Détail Ven'!S45:S48))*0.5)))</f>
        <v>0</v>
      </c>
      <c r="E88" s="59">
        <f>(SUM(((SUM('Détail Ven'!Z45:Z48))*0.5)))</f>
        <v>0</v>
      </c>
      <c r="F88" s="59">
        <f>(SUM(((SUM('Détail Ven'!AG45:AG48))*0.5)))</f>
        <v>0</v>
      </c>
      <c r="G88" s="60">
        <f>(SUM(((SUM('Détail Ven'!AN45:AN48))*0.5)))</f>
        <v>0</v>
      </c>
      <c r="I88" s="19" t="s">
        <v>54</v>
      </c>
      <c r="J88" s="59">
        <f t="shared" si="12"/>
        <v>0</v>
      </c>
      <c r="K88" s="59">
        <f t="shared" si="12"/>
        <v>0</v>
      </c>
      <c r="L88" s="59">
        <f t="shared" si="12"/>
        <v>0</v>
      </c>
      <c r="M88" s="59">
        <f t="shared" si="12"/>
        <v>0</v>
      </c>
      <c r="N88" s="59">
        <f t="shared" si="13"/>
        <v>0</v>
      </c>
      <c r="O88" s="60">
        <f t="shared" si="14"/>
        <v>0</v>
      </c>
    </row>
    <row r="89" spans="1:15" ht="13.5" thickBot="1" x14ac:dyDescent="0.45"/>
    <row r="90" spans="1:15" ht="26.25" x14ac:dyDescent="0.4">
      <c r="A90" s="13" t="s">
        <v>67</v>
      </c>
      <c r="B90" s="14" t="s">
        <v>45</v>
      </c>
      <c r="C90" s="14" t="s">
        <v>46</v>
      </c>
      <c r="D90" s="14" t="s">
        <v>47</v>
      </c>
      <c r="E90" s="14" t="s">
        <v>50</v>
      </c>
      <c r="F90" s="14" t="s">
        <v>51</v>
      </c>
      <c r="G90" s="15" t="s">
        <v>54</v>
      </c>
      <c r="I90" s="13" t="s">
        <v>73</v>
      </c>
      <c r="J90" s="14" t="s">
        <v>45</v>
      </c>
      <c r="K90" s="14" t="s">
        <v>46</v>
      </c>
      <c r="L90" s="14" t="s">
        <v>47</v>
      </c>
      <c r="M90" s="14" t="s">
        <v>50</v>
      </c>
      <c r="N90" s="14" t="s">
        <v>51</v>
      </c>
      <c r="O90" s="15" t="s">
        <v>54</v>
      </c>
    </row>
    <row r="91" spans="1:15" x14ac:dyDescent="0.4">
      <c r="A91" s="17" t="s">
        <v>45</v>
      </c>
      <c r="B91" s="57">
        <f>(SUM(((SUM('Détail Ven'!F10:F13))*0.5)))</f>
        <v>0</v>
      </c>
      <c r="C91" s="57">
        <f>(SUM(((SUM('Détail Ven'!M10:M13))*0.5)))</f>
        <v>0</v>
      </c>
      <c r="D91" s="57">
        <f>(SUM(((SUM('Détail Ven'!T10:T13))*0.5)))</f>
        <v>0</v>
      </c>
      <c r="E91" s="57">
        <f>(SUM(((SUM('Détail Ven'!AA10:AA13))*0.5)))</f>
        <v>0</v>
      </c>
      <c r="F91" s="57">
        <f>(SUM(((SUM('Détail Ven'!AH10:AH13))*0.5)))</f>
        <v>0</v>
      </c>
      <c r="G91" s="58">
        <f>(SUM(((SUM('Détail Ven'!AO10:AO13))*0.5)))</f>
        <v>0</v>
      </c>
      <c r="I91" s="17" t="s">
        <v>45</v>
      </c>
      <c r="J91" s="57">
        <f t="shared" ref="J91:J96" si="15">B91*2</f>
        <v>0</v>
      </c>
      <c r="K91" s="57">
        <f t="shared" ref="K91:K96" si="16">C91*2</f>
        <v>0</v>
      </c>
      <c r="L91" s="57">
        <f t="shared" ref="L91:L96" si="17">D91*2</f>
        <v>0</v>
      </c>
      <c r="M91" s="57">
        <f t="shared" ref="M91:M96" si="18">E91*2</f>
        <v>0</v>
      </c>
      <c r="N91" s="57">
        <f t="shared" ref="N91:N96" si="19">F91*2</f>
        <v>0</v>
      </c>
      <c r="O91" s="58">
        <f t="shared" ref="O91:O96" si="20">G91*2</f>
        <v>0</v>
      </c>
    </row>
    <row r="92" spans="1:15" x14ac:dyDescent="0.4">
      <c r="A92" s="17" t="s">
        <v>46</v>
      </c>
      <c r="B92" s="57">
        <f>(SUM(((SUM('Détail Ven'!F17:F20))*0.5)))</f>
        <v>0</v>
      </c>
      <c r="C92" s="57">
        <f>(SUM(((SUM('Détail Ven'!M17:M20))*0.5)))</f>
        <v>0</v>
      </c>
      <c r="D92" s="57">
        <f>(SUM(((SUM('Détail Ven'!T17:T20))*0.5)))</f>
        <v>0</v>
      </c>
      <c r="E92" s="57">
        <f>(SUM(((SUM('Détail Ven'!AA17:AA20))*0.5)))</f>
        <v>0</v>
      </c>
      <c r="F92" s="57">
        <f>(SUM(((SUM('Détail Ven'!AH17:AH20))*0.5)))</f>
        <v>0</v>
      </c>
      <c r="G92" s="58">
        <f>(SUM(((SUM('Détail Ven'!AO17:AO20))*0.5)))</f>
        <v>0</v>
      </c>
      <c r="I92" s="17" t="s">
        <v>46</v>
      </c>
      <c r="J92" s="57">
        <f t="shared" si="15"/>
        <v>0</v>
      </c>
      <c r="K92" s="57">
        <f t="shared" si="16"/>
        <v>0</v>
      </c>
      <c r="L92" s="57">
        <f t="shared" si="17"/>
        <v>0</v>
      </c>
      <c r="M92" s="57">
        <f t="shared" si="18"/>
        <v>0</v>
      </c>
      <c r="N92" s="57">
        <f t="shared" si="19"/>
        <v>0</v>
      </c>
      <c r="O92" s="58">
        <f t="shared" si="20"/>
        <v>0</v>
      </c>
    </row>
    <row r="93" spans="1:15" x14ac:dyDescent="0.4">
      <c r="A93" s="17" t="s">
        <v>47</v>
      </c>
      <c r="B93" s="57">
        <f>(SUM(((SUM('Détail Ven'!F24:F27))*0.5)))</f>
        <v>0</v>
      </c>
      <c r="C93" s="57">
        <f>(SUM(((SUM('Détail Ven'!M24:M27))*0.5)))</f>
        <v>0</v>
      </c>
      <c r="D93" s="57">
        <f>(SUM(((SUM('Détail Ven'!T24:T27))*0.5)))</f>
        <v>0</v>
      </c>
      <c r="E93" s="57">
        <f>(SUM(((SUM('Détail Ven'!AA24:AA27))*0.5)))</f>
        <v>0</v>
      </c>
      <c r="F93" s="57">
        <f>(SUM(((SUM('Détail Ven'!AH24:AH27))*0.5)))</f>
        <v>0</v>
      </c>
      <c r="G93" s="58">
        <f>(SUM(((SUM('Détail Ven'!AO24:AO27))*0.5)))</f>
        <v>0</v>
      </c>
      <c r="I93" s="17" t="s">
        <v>47</v>
      </c>
      <c r="J93" s="57">
        <f t="shared" si="15"/>
        <v>0</v>
      </c>
      <c r="K93" s="57">
        <f t="shared" si="16"/>
        <v>0</v>
      </c>
      <c r="L93" s="57">
        <f t="shared" si="17"/>
        <v>0</v>
      </c>
      <c r="M93" s="57">
        <f t="shared" si="18"/>
        <v>0</v>
      </c>
      <c r="N93" s="57">
        <f t="shared" si="19"/>
        <v>0</v>
      </c>
      <c r="O93" s="58">
        <f t="shared" si="20"/>
        <v>0</v>
      </c>
    </row>
    <row r="94" spans="1:15" x14ac:dyDescent="0.4">
      <c r="A94" s="17" t="s">
        <v>50</v>
      </c>
      <c r="B94" s="57">
        <f>(SUM(((SUM('Détail Ven'!F31:F34))*0.5)))</f>
        <v>0</v>
      </c>
      <c r="C94" s="57">
        <f>(SUM(((SUM('Détail Ven'!M31:M34))*0.5)))</f>
        <v>0</v>
      </c>
      <c r="D94" s="57">
        <f>(SUM(((SUM('Détail Ven'!T31:T34))*0.5)))</f>
        <v>0</v>
      </c>
      <c r="E94" s="57">
        <f>(SUM(((SUM('Détail Ven'!AA31:AA34))*0.5)))</f>
        <v>0</v>
      </c>
      <c r="F94" s="57">
        <f>(SUM(((SUM('Détail Ven'!AH31:AH34))*0.5)))</f>
        <v>0</v>
      </c>
      <c r="G94" s="58">
        <f>(SUM(((SUM('Détail Ven'!AO31:AO34))*0.5)))</f>
        <v>0</v>
      </c>
      <c r="I94" s="17" t="s">
        <v>50</v>
      </c>
      <c r="J94" s="57">
        <f t="shared" si="15"/>
        <v>0</v>
      </c>
      <c r="K94" s="57">
        <f t="shared" si="16"/>
        <v>0</v>
      </c>
      <c r="L94" s="57">
        <f t="shared" si="17"/>
        <v>0</v>
      </c>
      <c r="M94" s="57">
        <f t="shared" si="18"/>
        <v>0</v>
      </c>
      <c r="N94" s="57">
        <f t="shared" si="19"/>
        <v>0</v>
      </c>
      <c r="O94" s="58">
        <f t="shared" si="20"/>
        <v>0</v>
      </c>
    </row>
    <row r="95" spans="1:15" x14ac:dyDescent="0.4">
      <c r="A95" s="17" t="s">
        <v>51</v>
      </c>
      <c r="B95" s="57">
        <f>(SUM(((SUM('Détail Ven'!F38:F41))*0.5)))</f>
        <v>0</v>
      </c>
      <c r="C95" s="57">
        <f>(SUM(((SUM('Détail Ven'!M38:M41))*0.5)))</f>
        <v>0</v>
      </c>
      <c r="D95" s="57">
        <f>(SUM(((SUM('Détail Ven'!T38:T41))*0.5)))</f>
        <v>0</v>
      </c>
      <c r="E95" s="57">
        <f>(SUM(((SUM('Détail Ven'!AA38:AA41))*0.5)))</f>
        <v>0</v>
      </c>
      <c r="F95" s="57">
        <f>(SUM(((SUM('Détail Ven'!AH38:AH41))*0.5)))</f>
        <v>0</v>
      </c>
      <c r="G95" s="58">
        <f>(SUM(((SUM('Détail Ven'!AO38:AO41))*0.5)))</f>
        <v>0</v>
      </c>
      <c r="I95" s="17" t="s">
        <v>51</v>
      </c>
      <c r="J95" s="57">
        <f t="shared" si="15"/>
        <v>0</v>
      </c>
      <c r="K95" s="57">
        <f t="shared" si="16"/>
        <v>0</v>
      </c>
      <c r="L95" s="57">
        <f t="shared" si="17"/>
        <v>0</v>
      </c>
      <c r="M95" s="57">
        <f t="shared" si="18"/>
        <v>0</v>
      </c>
      <c r="N95" s="57">
        <f t="shared" si="19"/>
        <v>0</v>
      </c>
      <c r="O95" s="58">
        <f t="shared" si="20"/>
        <v>0</v>
      </c>
    </row>
    <row r="96" spans="1:15" ht="13.5" thickBot="1" x14ac:dyDescent="0.45">
      <c r="A96" s="19" t="s">
        <v>54</v>
      </c>
      <c r="B96" s="59">
        <f>(SUM(((SUM('Détail Ven'!F45:F48))*0.5)))</f>
        <v>0</v>
      </c>
      <c r="C96" s="59">
        <f>(SUM(((SUM('Détail Ven'!M45:M48))*0.5)))</f>
        <v>0</v>
      </c>
      <c r="D96" s="59">
        <f>(SUM(((SUM('Détail Ven'!T45:T48))*0.5)))</f>
        <v>0</v>
      </c>
      <c r="E96" s="59">
        <f>(SUM(((SUM('Détail Ven'!AA45:AA48))*0.5)))</f>
        <v>0</v>
      </c>
      <c r="F96" s="59">
        <f>(SUM(((SUM('Détail Ven'!AH45:AH48))*0.5)))</f>
        <v>0</v>
      </c>
      <c r="G96" s="60">
        <f>(SUM(((SUM('Détail Ven'!AO45:AO48))*0.5)))</f>
        <v>0</v>
      </c>
      <c r="I96" s="19" t="s">
        <v>54</v>
      </c>
      <c r="J96" s="59">
        <f t="shared" si="15"/>
        <v>0</v>
      </c>
      <c r="K96" s="59">
        <f t="shared" si="16"/>
        <v>0</v>
      </c>
      <c r="L96" s="59">
        <f t="shared" si="17"/>
        <v>0</v>
      </c>
      <c r="M96" s="59">
        <f t="shared" si="18"/>
        <v>0</v>
      </c>
      <c r="N96" s="59">
        <f t="shared" si="19"/>
        <v>0</v>
      </c>
      <c r="O96" s="60">
        <f t="shared" si="20"/>
        <v>0</v>
      </c>
    </row>
  </sheetData>
  <mergeCells count="5">
    <mergeCell ref="B6:D6"/>
    <mergeCell ref="B5:D5"/>
    <mergeCell ref="B4:D4"/>
    <mergeCell ref="B2:D2"/>
    <mergeCell ref="B3:D3"/>
  </mergeCells>
  <phoneticPr fontId="20" type="noConversion"/>
  <pageMargins left="0" right="0" top="0" bottom="0" header="0" footer="0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AT96"/>
  <sheetViews>
    <sheetView showGridLines="0" zoomScaleNormal="100" workbookViewId="0"/>
  </sheetViews>
  <sheetFormatPr baseColWidth="10" defaultColWidth="11.3984375" defaultRowHeight="13.15" x14ac:dyDescent="0.4"/>
  <cols>
    <col min="1" max="1" width="11.265625" style="1" customWidth="1"/>
    <col min="2" max="6" width="6.59765625" style="1" customWidth="1"/>
    <col min="7" max="7" width="4.86328125" style="1" bestFit="1" customWidth="1"/>
    <col min="8" max="8" width="1.1328125" style="1" customWidth="1"/>
    <col min="9" max="13" width="6.59765625" style="1" customWidth="1"/>
    <col min="14" max="14" width="4.86328125" style="1" bestFit="1" customWidth="1"/>
    <col min="15" max="15" width="1.1328125" style="1" customWidth="1"/>
    <col min="16" max="20" width="6.59765625" style="1" customWidth="1"/>
    <col min="21" max="21" width="4.86328125" style="1" bestFit="1" customWidth="1"/>
    <col min="22" max="22" width="1.1328125" style="1" customWidth="1"/>
    <col min="23" max="27" width="6.59765625" style="1" customWidth="1"/>
    <col min="28" max="28" width="4.86328125" style="1" bestFit="1" customWidth="1"/>
    <col min="29" max="29" width="1.1328125" style="1" customWidth="1"/>
    <col min="30" max="34" width="6.59765625" style="1" customWidth="1"/>
    <col min="35" max="35" width="4.86328125" style="1" bestFit="1" customWidth="1"/>
    <col min="36" max="36" width="1.1328125" style="1" customWidth="1"/>
    <col min="37" max="41" width="6.59765625" style="1" customWidth="1"/>
    <col min="42" max="42" width="4.86328125" style="1" bestFit="1" customWidth="1"/>
    <col min="43" max="43" width="1.86328125" style="1" customWidth="1"/>
    <col min="44" max="44" width="8.86328125" style="1" customWidth="1"/>
    <col min="45" max="16384" width="11.3984375" style="1"/>
  </cols>
  <sheetData>
    <row r="1" spans="1:46" s="2" customFormat="1" ht="16.149999999999999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T1" s="1"/>
    </row>
    <row r="2" spans="1:46" s="2" customFormat="1" ht="21" customHeight="1" x14ac:dyDescent="0.5">
      <c r="A2" s="21" t="s">
        <v>42</v>
      </c>
      <c r="B2" s="138" t="str">
        <f>'Détail Ven'!B2:D2</f>
        <v>CD</v>
      </c>
      <c r="C2" s="139"/>
      <c r="D2" s="140"/>
      <c r="E2" s="22" t="s">
        <v>55</v>
      </c>
      <c r="F2" s="23"/>
      <c r="G2" s="23"/>
      <c r="H2" s="23"/>
      <c r="I2" s="24"/>
      <c r="J2" s="24"/>
      <c r="K2" s="24"/>
      <c r="L2" s="24"/>
      <c r="M2" s="24"/>
      <c r="N2" s="25"/>
      <c r="O2" s="26"/>
      <c r="P2" s="1" t="s">
        <v>70</v>
      </c>
      <c r="AT2" s="1"/>
    </row>
    <row r="3" spans="1:46" s="2" customFormat="1" ht="21" customHeight="1" x14ac:dyDescent="0.5">
      <c r="A3" s="71" t="s">
        <v>61</v>
      </c>
      <c r="B3" s="120" t="str">
        <f>'Détail Ven'!B3:D3</f>
        <v>Commune</v>
      </c>
      <c r="C3" s="121"/>
      <c r="D3" s="122"/>
      <c r="E3" s="28" t="s">
        <v>56</v>
      </c>
      <c r="F3" s="1"/>
      <c r="G3" s="1"/>
      <c r="H3" s="1"/>
      <c r="I3" s="26"/>
      <c r="J3" s="26"/>
      <c r="K3" s="26"/>
      <c r="L3" s="26"/>
      <c r="M3" s="26"/>
      <c r="N3" s="29"/>
      <c r="O3" s="26"/>
      <c r="P3" s="73" t="s">
        <v>71</v>
      </c>
      <c r="AR3" s="1"/>
      <c r="AT3" s="1"/>
    </row>
    <row r="4" spans="1:46" s="2" customFormat="1" ht="21" customHeight="1" x14ac:dyDescent="0.5">
      <c r="A4" s="27" t="s">
        <v>43</v>
      </c>
      <c r="B4" s="135">
        <v>44338</v>
      </c>
      <c r="C4" s="136"/>
      <c r="D4" s="137"/>
      <c r="E4" s="28" t="s">
        <v>52</v>
      </c>
      <c r="F4" s="1"/>
      <c r="G4" s="1"/>
      <c r="H4" s="1"/>
      <c r="I4" s="26"/>
      <c r="J4" s="26"/>
      <c r="K4" s="26"/>
      <c r="L4" s="26"/>
      <c r="M4" s="26"/>
      <c r="N4" s="29"/>
      <c r="O4" s="26"/>
      <c r="P4" s="73" t="s">
        <v>6</v>
      </c>
      <c r="Q4" s="3">
        <v>1</v>
      </c>
      <c r="R4" s="3" t="s">
        <v>53</v>
      </c>
      <c r="AT4" s="3"/>
    </row>
    <row r="5" spans="1:46" s="2" customFormat="1" ht="21" customHeight="1" x14ac:dyDescent="0.5">
      <c r="A5" s="27" t="s">
        <v>58</v>
      </c>
      <c r="B5" s="120" t="str">
        <f>CONCATENATE(LEFT(A10,5)," à ",RIGHT(A13,5))</f>
        <v>11h00 à 12h00</v>
      </c>
      <c r="C5" s="121"/>
      <c r="D5" s="122"/>
      <c r="E5" s="28" t="s">
        <v>57</v>
      </c>
      <c r="F5" s="1"/>
      <c r="G5" s="1"/>
      <c r="H5" s="1"/>
      <c r="I5" s="26"/>
      <c r="J5" s="26"/>
      <c r="K5" s="26"/>
      <c r="L5" s="26"/>
      <c r="M5" s="26"/>
      <c r="N5" s="29"/>
      <c r="O5" s="26"/>
      <c r="P5" s="73" t="s">
        <v>79</v>
      </c>
      <c r="Q5" s="3">
        <v>2</v>
      </c>
      <c r="R5" s="3" t="s">
        <v>53</v>
      </c>
      <c r="AT5" s="3"/>
    </row>
    <row r="6" spans="1:46" s="2" customFormat="1" ht="21" customHeight="1" thickBot="1" x14ac:dyDescent="0.55000000000000004">
      <c r="A6" s="30" t="s">
        <v>44</v>
      </c>
      <c r="B6" s="132" t="s">
        <v>60</v>
      </c>
      <c r="C6" s="133"/>
      <c r="D6" s="134"/>
      <c r="E6" s="31"/>
      <c r="F6" s="32"/>
      <c r="G6" s="32"/>
      <c r="H6" s="32"/>
      <c r="I6" s="33"/>
      <c r="J6" s="33"/>
      <c r="K6" s="33"/>
      <c r="L6" s="33"/>
      <c r="M6" s="33"/>
      <c r="N6" s="34"/>
      <c r="O6" s="26"/>
      <c r="P6" s="73" t="s">
        <v>67</v>
      </c>
      <c r="Q6" s="3">
        <v>0.5</v>
      </c>
      <c r="R6" s="3" t="s">
        <v>53</v>
      </c>
      <c r="AQ6" s="1"/>
      <c r="AT6" s="3"/>
    </row>
    <row r="7" spans="1:46" s="2" customFormat="1" ht="16.149999999999999" thickBo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T7" s="3"/>
    </row>
    <row r="8" spans="1:46" ht="13.5" thickBot="1" x14ac:dyDescent="0.45">
      <c r="B8" s="35" t="s">
        <v>2</v>
      </c>
      <c r="C8" s="36"/>
      <c r="D8" s="36"/>
      <c r="E8" s="36"/>
      <c r="F8" s="36"/>
      <c r="G8" s="37"/>
      <c r="I8" s="35" t="s">
        <v>0</v>
      </c>
      <c r="J8" s="36"/>
      <c r="K8" s="36"/>
      <c r="L8" s="36"/>
      <c r="M8" s="36"/>
      <c r="N8" s="37"/>
      <c r="P8" s="35" t="s">
        <v>1</v>
      </c>
      <c r="Q8" s="36"/>
      <c r="R8" s="36"/>
      <c r="S8" s="36"/>
      <c r="T8" s="36"/>
      <c r="U8" s="37"/>
      <c r="W8" s="35" t="s">
        <v>3</v>
      </c>
      <c r="X8" s="36"/>
      <c r="Y8" s="36"/>
      <c r="Z8" s="36"/>
      <c r="AA8" s="36"/>
      <c r="AB8" s="37"/>
      <c r="AD8" s="35" t="s">
        <v>4</v>
      </c>
      <c r="AE8" s="36"/>
      <c r="AF8" s="36"/>
      <c r="AG8" s="36"/>
      <c r="AH8" s="36"/>
      <c r="AI8" s="37"/>
      <c r="AK8" s="35" t="s">
        <v>5</v>
      </c>
      <c r="AL8" s="36"/>
      <c r="AM8" s="36"/>
      <c r="AN8" s="36"/>
      <c r="AO8" s="36"/>
      <c r="AP8" s="37"/>
    </row>
    <row r="9" spans="1:46" ht="13.5" thickBot="1" x14ac:dyDescent="0.45">
      <c r="A9" s="38" t="s">
        <v>40</v>
      </c>
      <c r="B9" s="105" t="s">
        <v>6</v>
      </c>
      <c r="C9" s="106" t="s">
        <v>7</v>
      </c>
      <c r="D9" s="106" t="s">
        <v>48</v>
      </c>
      <c r="E9" s="106" t="s">
        <v>8</v>
      </c>
      <c r="F9" s="107" t="s">
        <v>9</v>
      </c>
      <c r="G9" s="107" t="s">
        <v>41</v>
      </c>
      <c r="H9" s="3"/>
      <c r="I9" s="105" t="s">
        <v>6</v>
      </c>
      <c r="J9" s="106" t="s">
        <v>7</v>
      </c>
      <c r="K9" s="106" t="s">
        <v>48</v>
      </c>
      <c r="L9" s="106" t="s">
        <v>8</v>
      </c>
      <c r="M9" s="107" t="s">
        <v>9</v>
      </c>
      <c r="N9" s="107" t="s">
        <v>41</v>
      </c>
      <c r="O9" s="3"/>
      <c r="P9" s="105" t="s">
        <v>6</v>
      </c>
      <c r="Q9" s="106" t="s">
        <v>7</v>
      </c>
      <c r="R9" s="106" t="s">
        <v>48</v>
      </c>
      <c r="S9" s="106" t="s">
        <v>8</v>
      </c>
      <c r="T9" s="107" t="s">
        <v>9</v>
      </c>
      <c r="U9" s="107" t="s">
        <v>41</v>
      </c>
      <c r="V9" s="3"/>
      <c r="W9" s="105" t="s">
        <v>6</v>
      </c>
      <c r="X9" s="106" t="s">
        <v>7</v>
      </c>
      <c r="Y9" s="106" t="s">
        <v>48</v>
      </c>
      <c r="Z9" s="106" t="s">
        <v>8</v>
      </c>
      <c r="AA9" s="107" t="s">
        <v>9</v>
      </c>
      <c r="AB9" s="107" t="s">
        <v>41</v>
      </c>
      <c r="AC9" s="3"/>
      <c r="AD9" s="105" t="s">
        <v>6</v>
      </c>
      <c r="AE9" s="106" t="s">
        <v>7</v>
      </c>
      <c r="AF9" s="106" t="s">
        <v>48</v>
      </c>
      <c r="AG9" s="106" t="s">
        <v>8</v>
      </c>
      <c r="AH9" s="107" t="s">
        <v>9</v>
      </c>
      <c r="AI9" s="107" t="s">
        <v>41</v>
      </c>
      <c r="AJ9" s="3"/>
      <c r="AK9" s="105" t="s">
        <v>6</v>
      </c>
      <c r="AL9" s="106" t="s">
        <v>7</v>
      </c>
      <c r="AM9" s="106" t="s">
        <v>48</v>
      </c>
      <c r="AN9" s="106" t="s">
        <v>8</v>
      </c>
      <c r="AO9" s="107" t="s">
        <v>9</v>
      </c>
      <c r="AP9" s="107" t="s">
        <v>41</v>
      </c>
      <c r="AR9" s="79" t="s">
        <v>78</v>
      </c>
    </row>
    <row r="10" spans="1:46" s="3" customFormat="1" x14ac:dyDescent="0.4">
      <c r="A10" s="68" t="s">
        <v>85</v>
      </c>
      <c r="B10" s="40">
        <v>0</v>
      </c>
      <c r="C10" s="41">
        <v>0</v>
      </c>
      <c r="D10" s="41">
        <v>0</v>
      </c>
      <c r="E10" s="41">
        <v>0</v>
      </c>
      <c r="F10" s="42"/>
      <c r="G10" s="43"/>
      <c r="I10" s="40">
        <v>43</v>
      </c>
      <c r="J10" s="41">
        <v>0</v>
      </c>
      <c r="K10" s="41">
        <v>0</v>
      </c>
      <c r="L10" s="41">
        <v>3</v>
      </c>
      <c r="M10" s="42"/>
      <c r="N10" s="43"/>
      <c r="P10" s="40">
        <v>3</v>
      </c>
      <c r="Q10" s="41">
        <v>0</v>
      </c>
      <c r="R10" s="41">
        <v>0</v>
      </c>
      <c r="S10" s="41">
        <v>0</v>
      </c>
      <c r="T10" s="42"/>
      <c r="U10" s="83"/>
      <c r="W10" s="40">
        <v>9</v>
      </c>
      <c r="X10" s="41">
        <v>0</v>
      </c>
      <c r="Y10" s="41">
        <v>0</v>
      </c>
      <c r="Z10" s="41">
        <v>1</v>
      </c>
      <c r="AA10" s="42"/>
      <c r="AB10" s="43"/>
      <c r="AD10" s="40"/>
      <c r="AE10" s="41"/>
      <c r="AF10" s="41"/>
      <c r="AG10" s="41"/>
      <c r="AH10" s="42"/>
      <c r="AI10" s="43"/>
      <c r="AK10" s="40"/>
      <c r="AL10" s="41"/>
      <c r="AM10" s="41"/>
      <c r="AN10" s="41"/>
      <c r="AO10" s="42"/>
      <c r="AP10" s="43"/>
      <c r="AR10" s="44">
        <f>ROUND((SUM(B10,I10,P10,W10,AD10,AK10)*$Q$4)+(SUM(AM10,AL10,Y10,X10,R10,Q10,K10,J10,D10,C10,AE10,AF10)*$Q$5)+(SUM(AO10,AN10,AH10,AG10,AA10,Z10,T10,S10,M10,L10,F10,E10)*$Q$6),0)</f>
        <v>57</v>
      </c>
    </row>
    <row r="11" spans="1:46" s="3" customFormat="1" x14ac:dyDescent="0.4">
      <c r="A11" s="69" t="s">
        <v>86</v>
      </c>
      <c r="B11" s="45">
        <v>0</v>
      </c>
      <c r="C11" s="46">
        <v>0</v>
      </c>
      <c r="D11" s="46">
        <v>0</v>
      </c>
      <c r="E11" s="46">
        <v>0</v>
      </c>
      <c r="F11" s="47"/>
      <c r="G11" s="48"/>
      <c r="I11" s="45">
        <v>37</v>
      </c>
      <c r="J11" s="46">
        <v>0</v>
      </c>
      <c r="K11" s="46">
        <v>0</v>
      </c>
      <c r="L11" s="46">
        <v>2</v>
      </c>
      <c r="M11" s="47"/>
      <c r="N11" s="48"/>
      <c r="P11" s="45">
        <v>1</v>
      </c>
      <c r="Q11" s="46">
        <v>0</v>
      </c>
      <c r="R11" s="46">
        <v>0</v>
      </c>
      <c r="S11" s="46">
        <v>0</v>
      </c>
      <c r="T11" s="47"/>
      <c r="U11" s="84"/>
      <c r="W11" s="45">
        <v>5</v>
      </c>
      <c r="X11" s="46">
        <v>0</v>
      </c>
      <c r="Y11" s="46">
        <v>0</v>
      </c>
      <c r="Z11" s="46">
        <v>1</v>
      </c>
      <c r="AA11" s="47"/>
      <c r="AB11" s="48"/>
      <c r="AD11" s="45"/>
      <c r="AE11" s="46"/>
      <c r="AF11" s="46"/>
      <c r="AG11" s="46"/>
      <c r="AH11" s="47"/>
      <c r="AI11" s="48"/>
      <c r="AK11" s="45"/>
      <c r="AL11" s="46"/>
      <c r="AM11" s="46"/>
      <c r="AN11" s="46"/>
      <c r="AO11" s="47"/>
      <c r="AP11" s="48"/>
      <c r="AR11" s="44">
        <f>ROUND((SUM(B11,I11,P11,W11,AD11,AK11)*$Q$4)+(SUM(AM11,AL11,Y11,X11,R11,Q11,K11,J11,D11,C11,AE11,AF11)*$Q$5)+(SUM(AO11,AN11,AH11,AG11,AA11,Z11,T11,S11,M11,L11,F11,E11)*$Q$6),0)</f>
        <v>45</v>
      </c>
    </row>
    <row r="12" spans="1:46" s="3" customFormat="1" x14ac:dyDescent="0.4">
      <c r="A12" s="69" t="s">
        <v>87</v>
      </c>
      <c r="B12" s="49">
        <v>0</v>
      </c>
      <c r="C12" s="50">
        <v>0</v>
      </c>
      <c r="D12" s="50">
        <v>0</v>
      </c>
      <c r="E12" s="50">
        <v>0</v>
      </c>
      <c r="F12" s="47"/>
      <c r="G12" s="48"/>
      <c r="I12" s="49">
        <v>34</v>
      </c>
      <c r="J12" s="50">
        <v>0</v>
      </c>
      <c r="K12" s="50">
        <v>0</v>
      </c>
      <c r="L12" s="50">
        <v>0</v>
      </c>
      <c r="M12" s="47"/>
      <c r="N12" s="48"/>
      <c r="P12" s="49">
        <v>3</v>
      </c>
      <c r="Q12" s="50">
        <v>0</v>
      </c>
      <c r="R12" s="50">
        <v>0</v>
      </c>
      <c r="S12" s="50">
        <v>0</v>
      </c>
      <c r="T12" s="47"/>
      <c r="U12" s="84"/>
      <c r="W12" s="49">
        <v>3</v>
      </c>
      <c r="X12" s="50">
        <v>1</v>
      </c>
      <c r="Y12" s="50">
        <v>0</v>
      </c>
      <c r="Z12" s="50">
        <v>0</v>
      </c>
      <c r="AA12" s="47"/>
      <c r="AB12" s="48"/>
      <c r="AD12" s="49"/>
      <c r="AE12" s="50"/>
      <c r="AF12" s="50"/>
      <c r="AG12" s="50"/>
      <c r="AH12" s="47"/>
      <c r="AI12" s="48"/>
      <c r="AK12" s="49"/>
      <c r="AL12" s="50"/>
      <c r="AM12" s="50"/>
      <c r="AN12" s="50"/>
      <c r="AO12" s="47"/>
      <c r="AP12" s="48"/>
      <c r="AR12" s="44">
        <f>ROUND((SUM(B12,I12,P12,W12,AD12,AK12)*$Q$4)+(SUM(AM12,AL12,Y12,X12,R12,Q12,K12,J12,D12,C12,AE12,AF12)*$Q$5)+(SUM(AO12,AN12,AH12,AG12,AA12,Z12,T12,S12,M12,L12,F12,E12)*$Q$6),0)</f>
        <v>42</v>
      </c>
    </row>
    <row r="13" spans="1:46" s="3" customFormat="1" ht="13.5" thickBot="1" x14ac:dyDescent="0.45">
      <c r="A13" s="70" t="s">
        <v>88</v>
      </c>
      <c r="B13" s="52">
        <v>0</v>
      </c>
      <c r="C13" s="53">
        <v>0</v>
      </c>
      <c r="D13" s="53">
        <v>0</v>
      </c>
      <c r="E13" s="53">
        <v>0</v>
      </c>
      <c r="F13" s="54"/>
      <c r="G13" s="55"/>
      <c r="I13" s="52">
        <v>43</v>
      </c>
      <c r="J13" s="53">
        <v>0</v>
      </c>
      <c r="K13" s="53">
        <v>0</v>
      </c>
      <c r="L13" s="53">
        <v>1</v>
      </c>
      <c r="M13" s="54"/>
      <c r="N13" s="55"/>
      <c r="P13" s="52">
        <v>3</v>
      </c>
      <c r="Q13" s="53">
        <v>0</v>
      </c>
      <c r="R13" s="53">
        <v>0</v>
      </c>
      <c r="S13" s="53">
        <v>0</v>
      </c>
      <c r="T13" s="54"/>
      <c r="U13" s="85"/>
      <c r="W13" s="52">
        <v>4</v>
      </c>
      <c r="X13" s="53">
        <v>0</v>
      </c>
      <c r="Y13" s="53">
        <v>0</v>
      </c>
      <c r="Z13" s="53">
        <v>2</v>
      </c>
      <c r="AA13" s="54"/>
      <c r="AB13" s="55"/>
      <c r="AD13" s="52"/>
      <c r="AE13" s="53"/>
      <c r="AF13" s="53"/>
      <c r="AG13" s="53"/>
      <c r="AH13" s="54"/>
      <c r="AI13" s="55"/>
      <c r="AK13" s="52"/>
      <c r="AL13" s="53"/>
      <c r="AM13" s="53"/>
      <c r="AN13" s="53"/>
      <c r="AO13" s="54"/>
      <c r="AP13" s="55"/>
      <c r="AR13" s="51">
        <f>ROUND((SUM(B13,I13,P13,W13,AD13,AK13)*$Q$4)+(SUM(AM13,AL13,Y13,X13,R13,Q13,K13,J13,D13,C13,AE13,AF13)*$Q$5)+(SUM(AO13,AN13,AH13,AG13,AA13,Z13,T13,S13,M13,L13,F13,E13)*$Q$6),0)</f>
        <v>52</v>
      </c>
    </row>
    <row r="14" spans="1:46" ht="13.5" thickBot="1" x14ac:dyDescent="0.45"/>
    <row r="15" spans="1:46" ht="13.5" thickBot="1" x14ac:dyDescent="0.45">
      <c r="B15" s="35" t="s">
        <v>10</v>
      </c>
      <c r="C15" s="36"/>
      <c r="D15" s="36"/>
      <c r="E15" s="36"/>
      <c r="F15" s="36"/>
      <c r="G15" s="37"/>
      <c r="I15" s="35" t="s">
        <v>12</v>
      </c>
      <c r="J15" s="36"/>
      <c r="K15" s="36"/>
      <c r="L15" s="36"/>
      <c r="M15" s="36"/>
      <c r="N15" s="37"/>
      <c r="P15" s="35" t="s">
        <v>11</v>
      </c>
      <c r="Q15" s="36"/>
      <c r="R15" s="36"/>
      <c r="S15" s="36"/>
      <c r="T15" s="36"/>
      <c r="U15" s="37"/>
      <c r="W15" s="35" t="s">
        <v>13</v>
      </c>
      <c r="X15" s="36"/>
      <c r="Y15" s="36"/>
      <c r="Z15" s="36"/>
      <c r="AA15" s="36"/>
      <c r="AB15" s="37"/>
      <c r="AD15" s="35" t="s">
        <v>14</v>
      </c>
      <c r="AE15" s="36"/>
      <c r="AF15" s="36"/>
      <c r="AG15" s="36"/>
      <c r="AH15" s="36"/>
      <c r="AI15" s="37"/>
      <c r="AK15" s="35" t="s">
        <v>15</v>
      </c>
      <c r="AL15" s="36"/>
      <c r="AM15" s="36"/>
      <c r="AN15" s="36"/>
      <c r="AO15" s="36"/>
      <c r="AP15" s="37"/>
    </row>
    <row r="16" spans="1:46" ht="13.5" thickBot="1" x14ac:dyDescent="0.45">
      <c r="A16" s="38" t="s">
        <v>40</v>
      </c>
      <c r="B16" s="105" t="s">
        <v>6</v>
      </c>
      <c r="C16" s="106" t="s">
        <v>7</v>
      </c>
      <c r="D16" s="106" t="s">
        <v>48</v>
      </c>
      <c r="E16" s="106" t="s">
        <v>8</v>
      </c>
      <c r="F16" s="107" t="s">
        <v>9</v>
      </c>
      <c r="G16" s="107" t="s">
        <v>41</v>
      </c>
      <c r="H16" s="3"/>
      <c r="I16" s="105" t="s">
        <v>6</v>
      </c>
      <c r="J16" s="106" t="s">
        <v>7</v>
      </c>
      <c r="K16" s="106" t="s">
        <v>48</v>
      </c>
      <c r="L16" s="106" t="s">
        <v>8</v>
      </c>
      <c r="M16" s="107" t="s">
        <v>9</v>
      </c>
      <c r="N16" s="107" t="s">
        <v>41</v>
      </c>
      <c r="O16" s="3"/>
      <c r="P16" s="105" t="s">
        <v>6</v>
      </c>
      <c r="Q16" s="106" t="s">
        <v>7</v>
      </c>
      <c r="R16" s="106" t="s">
        <v>48</v>
      </c>
      <c r="S16" s="106" t="s">
        <v>8</v>
      </c>
      <c r="T16" s="107" t="s">
        <v>9</v>
      </c>
      <c r="U16" s="107" t="s">
        <v>41</v>
      </c>
      <c r="V16" s="3"/>
      <c r="W16" s="105" t="s">
        <v>6</v>
      </c>
      <c r="X16" s="106" t="s">
        <v>7</v>
      </c>
      <c r="Y16" s="106" t="s">
        <v>48</v>
      </c>
      <c r="Z16" s="106" t="s">
        <v>8</v>
      </c>
      <c r="AA16" s="107" t="s">
        <v>9</v>
      </c>
      <c r="AB16" s="107" t="s">
        <v>41</v>
      </c>
      <c r="AC16" s="3"/>
      <c r="AD16" s="105" t="s">
        <v>6</v>
      </c>
      <c r="AE16" s="106" t="s">
        <v>7</v>
      </c>
      <c r="AF16" s="106" t="s">
        <v>48</v>
      </c>
      <c r="AG16" s="106" t="s">
        <v>8</v>
      </c>
      <c r="AH16" s="107" t="s">
        <v>9</v>
      </c>
      <c r="AI16" s="107" t="s">
        <v>41</v>
      </c>
      <c r="AJ16" s="3"/>
      <c r="AK16" s="105" t="s">
        <v>6</v>
      </c>
      <c r="AL16" s="106" t="s">
        <v>7</v>
      </c>
      <c r="AM16" s="106" t="s">
        <v>48</v>
      </c>
      <c r="AN16" s="106" t="s">
        <v>8</v>
      </c>
      <c r="AO16" s="107" t="s">
        <v>9</v>
      </c>
      <c r="AP16" s="107" t="s">
        <v>41</v>
      </c>
      <c r="AR16" s="79" t="s">
        <v>78</v>
      </c>
    </row>
    <row r="17" spans="1:44" s="3" customFormat="1" x14ac:dyDescent="0.4">
      <c r="A17" s="39" t="str">
        <f>A10</f>
        <v>11h00-11h15</v>
      </c>
      <c r="B17" s="40">
        <v>32</v>
      </c>
      <c r="C17" s="41">
        <v>0</v>
      </c>
      <c r="D17" s="41">
        <v>0</v>
      </c>
      <c r="E17" s="41">
        <v>0</v>
      </c>
      <c r="F17" s="42"/>
      <c r="G17" s="43"/>
      <c r="I17" s="40">
        <v>5</v>
      </c>
      <c r="J17" s="41">
        <v>0</v>
      </c>
      <c r="K17" s="41">
        <v>0</v>
      </c>
      <c r="L17" s="41">
        <v>0</v>
      </c>
      <c r="M17" s="42"/>
      <c r="N17" s="43"/>
      <c r="P17" s="40">
        <v>7</v>
      </c>
      <c r="Q17" s="41">
        <v>0</v>
      </c>
      <c r="R17" s="41">
        <v>0</v>
      </c>
      <c r="S17" s="41">
        <v>0</v>
      </c>
      <c r="T17" s="42"/>
      <c r="U17" s="83"/>
      <c r="W17" s="40">
        <v>188</v>
      </c>
      <c r="X17" s="41">
        <v>0</v>
      </c>
      <c r="Y17" s="41">
        <v>2</v>
      </c>
      <c r="Z17" s="41">
        <v>2</v>
      </c>
      <c r="AA17" s="42"/>
      <c r="AB17" s="43"/>
      <c r="AD17" s="40"/>
      <c r="AE17" s="41"/>
      <c r="AF17" s="41"/>
      <c r="AG17" s="41"/>
      <c r="AH17" s="42"/>
      <c r="AI17" s="43"/>
      <c r="AK17" s="40"/>
      <c r="AL17" s="41"/>
      <c r="AM17" s="41"/>
      <c r="AN17" s="41"/>
      <c r="AO17" s="42"/>
      <c r="AP17" s="43"/>
      <c r="AR17" s="44">
        <f>ROUND((SUM(B17,I17,P17,W17,AD17,AK17)*$Q$4)+(SUM(AM17,AL17,Y17,X17,R17,Q17,K17,J17,D17,C17,AE17,AF17)*$Q$5)+(SUM(AO17,AN17,AH17,AG17,AA17,Z17,T17,S17,M17,L17,F17,E17)*$Q$6),0)</f>
        <v>237</v>
      </c>
    </row>
    <row r="18" spans="1:44" s="3" customFormat="1" x14ac:dyDescent="0.4">
      <c r="A18" s="44" t="str">
        <f>A11</f>
        <v>11h15-11h30</v>
      </c>
      <c r="B18" s="45">
        <v>32</v>
      </c>
      <c r="C18" s="46">
        <v>1</v>
      </c>
      <c r="D18" s="46">
        <v>0</v>
      </c>
      <c r="E18" s="46">
        <v>0</v>
      </c>
      <c r="F18" s="47"/>
      <c r="G18" s="48"/>
      <c r="I18" s="45">
        <v>6</v>
      </c>
      <c r="J18" s="46">
        <v>0</v>
      </c>
      <c r="K18" s="46">
        <v>0</v>
      </c>
      <c r="L18" s="46">
        <v>0</v>
      </c>
      <c r="M18" s="47"/>
      <c r="N18" s="48"/>
      <c r="P18" s="45">
        <v>15</v>
      </c>
      <c r="Q18" s="46">
        <v>0</v>
      </c>
      <c r="R18" s="46">
        <v>0</v>
      </c>
      <c r="S18" s="46">
        <v>0</v>
      </c>
      <c r="T18" s="47"/>
      <c r="U18" s="84"/>
      <c r="W18" s="45">
        <v>200</v>
      </c>
      <c r="X18" s="46">
        <v>0</v>
      </c>
      <c r="Y18" s="46">
        <v>1</v>
      </c>
      <c r="Z18" s="46">
        <v>6</v>
      </c>
      <c r="AA18" s="47"/>
      <c r="AB18" s="48"/>
      <c r="AD18" s="45"/>
      <c r="AE18" s="46"/>
      <c r="AF18" s="46"/>
      <c r="AG18" s="46"/>
      <c r="AH18" s="47"/>
      <c r="AI18" s="48"/>
      <c r="AK18" s="45"/>
      <c r="AL18" s="46"/>
      <c r="AM18" s="46"/>
      <c r="AN18" s="46"/>
      <c r="AO18" s="47"/>
      <c r="AP18" s="48"/>
      <c r="AR18" s="44">
        <f>ROUND((SUM(B18,I18,P18,W18,AD18,AK18)*$Q$4)+(SUM(AM18,AL18,Y18,X18,R18,Q18,K18,J18,D18,C18,AE18,AF18)*$Q$5)+(SUM(AO18,AN18,AH18,AG18,AA18,Z18,T18,S18,M18,L18,F18,E18)*$Q$6),0)</f>
        <v>260</v>
      </c>
    </row>
    <row r="19" spans="1:44" s="3" customFormat="1" x14ac:dyDescent="0.4">
      <c r="A19" s="44" t="str">
        <f>A12</f>
        <v>11h30-11h45</v>
      </c>
      <c r="B19" s="49">
        <v>27</v>
      </c>
      <c r="C19" s="50">
        <v>0</v>
      </c>
      <c r="D19" s="50">
        <v>0</v>
      </c>
      <c r="E19" s="50">
        <v>1</v>
      </c>
      <c r="F19" s="47"/>
      <c r="G19" s="48"/>
      <c r="I19" s="49">
        <v>7</v>
      </c>
      <c r="J19" s="50">
        <v>0</v>
      </c>
      <c r="K19" s="50">
        <v>0</v>
      </c>
      <c r="L19" s="50">
        <v>0</v>
      </c>
      <c r="M19" s="47"/>
      <c r="N19" s="48"/>
      <c r="P19" s="49">
        <v>15</v>
      </c>
      <c r="Q19" s="50">
        <v>0</v>
      </c>
      <c r="R19" s="50">
        <v>0</v>
      </c>
      <c r="S19" s="50">
        <v>0</v>
      </c>
      <c r="T19" s="47"/>
      <c r="U19" s="84"/>
      <c r="W19" s="49">
        <v>203</v>
      </c>
      <c r="X19" s="50">
        <v>0</v>
      </c>
      <c r="Y19" s="50">
        <v>0</v>
      </c>
      <c r="Z19" s="50">
        <v>3</v>
      </c>
      <c r="AA19" s="47"/>
      <c r="AB19" s="48"/>
      <c r="AD19" s="49"/>
      <c r="AE19" s="50"/>
      <c r="AF19" s="50"/>
      <c r="AG19" s="50"/>
      <c r="AH19" s="47"/>
      <c r="AI19" s="48"/>
      <c r="AK19" s="49"/>
      <c r="AL19" s="50"/>
      <c r="AM19" s="50"/>
      <c r="AN19" s="50"/>
      <c r="AO19" s="47"/>
      <c r="AP19" s="48"/>
      <c r="AR19" s="44">
        <f>ROUND((SUM(B19,I19,P19,W19,AD19,AK19)*$Q$4)+(SUM(AM19,AL19,Y19,X19,R19,Q19,K19,J19,D19,C19,AE19,AF19)*$Q$5)+(SUM(AO19,AN19,AH19,AG19,AA19,Z19,T19,S19,M19,L19,F19,E19)*$Q$6),0)</f>
        <v>254</v>
      </c>
    </row>
    <row r="20" spans="1:44" s="3" customFormat="1" ht="13.5" thickBot="1" x14ac:dyDescent="0.45">
      <c r="A20" s="51" t="str">
        <f>A13</f>
        <v>11h45-12h00</v>
      </c>
      <c r="B20" s="52">
        <v>20</v>
      </c>
      <c r="C20" s="53">
        <v>0</v>
      </c>
      <c r="D20" s="53">
        <v>0</v>
      </c>
      <c r="E20" s="53">
        <v>0</v>
      </c>
      <c r="F20" s="54"/>
      <c r="G20" s="55"/>
      <c r="I20" s="52">
        <v>7</v>
      </c>
      <c r="J20" s="53">
        <v>0</v>
      </c>
      <c r="K20" s="53">
        <v>0</v>
      </c>
      <c r="L20" s="53">
        <v>0</v>
      </c>
      <c r="M20" s="54"/>
      <c r="N20" s="55"/>
      <c r="P20" s="52">
        <v>9</v>
      </c>
      <c r="Q20" s="53">
        <v>0</v>
      </c>
      <c r="R20" s="53">
        <v>0</v>
      </c>
      <c r="S20" s="53">
        <v>0</v>
      </c>
      <c r="T20" s="54"/>
      <c r="U20" s="85"/>
      <c r="W20" s="52">
        <v>189</v>
      </c>
      <c r="X20" s="53">
        <v>0</v>
      </c>
      <c r="Y20" s="53">
        <v>2</v>
      </c>
      <c r="Z20" s="53">
        <v>5</v>
      </c>
      <c r="AA20" s="54"/>
      <c r="AB20" s="55"/>
      <c r="AD20" s="52"/>
      <c r="AE20" s="53"/>
      <c r="AF20" s="53"/>
      <c r="AG20" s="53"/>
      <c r="AH20" s="54"/>
      <c r="AI20" s="55"/>
      <c r="AK20" s="52"/>
      <c r="AL20" s="53"/>
      <c r="AM20" s="53"/>
      <c r="AN20" s="53"/>
      <c r="AO20" s="54"/>
      <c r="AP20" s="55"/>
      <c r="AR20" s="51">
        <f>ROUND((SUM(B20,I20,P20,W20,AD20,AK20)*$Q$4)+(SUM(AM20,AL20,Y20,X20,R20,Q20,K20,J20,D20,C20,AE20,AF20)*$Q$5)+(SUM(AO20,AN20,AH20,AG20,AA20,Z20,T20,S20,M20,L20,F20,E20)*$Q$6),0)</f>
        <v>232</v>
      </c>
    </row>
    <row r="21" spans="1:44" ht="13.5" thickBot="1" x14ac:dyDescent="0.45"/>
    <row r="22" spans="1:44" ht="13.5" thickBot="1" x14ac:dyDescent="0.45">
      <c r="B22" s="35" t="s">
        <v>16</v>
      </c>
      <c r="C22" s="36"/>
      <c r="D22" s="36"/>
      <c r="E22" s="36"/>
      <c r="F22" s="36"/>
      <c r="G22" s="37"/>
      <c r="I22" s="35" t="s">
        <v>17</v>
      </c>
      <c r="J22" s="36"/>
      <c r="K22" s="36"/>
      <c r="L22" s="36"/>
      <c r="M22" s="36"/>
      <c r="N22" s="37"/>
      <c r="P22" s="35" t="s">
        <v>18</v>
      </c>
      <c r="Q22" s="36"/>
      <c r="R22" s="36"/>
      <c r="S22" s="36"/>
      <c r="T22" s="36"/>
      <c r="U22" s="37"/>
      <c r="W22" s="35" t="s">
        <v>19</v>
      </c>
      <c r="X22" s="36"/>
      <c r="Y22" s="36"/>
      <c r="Z22" s="36"/>
      <c r="AA22" s="36"/>
      <c r="AB22" s="37"/>
      <c r="AD22" s="35" t="s">
        <v>20</v>
      </c>
      <c r="AE22" s="36"/>
      <c r="AF22" s="36"/>
      <c r="AG22" s="36"/>
      <c r="AH22" s="36"/>
      <c r="AI22" s="37"/>
      <c r="AK22" s="35" t="s">
        <v>21</v>
      </c>
      <c r="AL22" s="36"/>
      <c r="AM22" s="36"/>
      <c r="AN22" s="36"/>
      <c r="AO22" s="36"/>
      <c r="AP22" s="37"/>
    </row>
    <row r="23" spans="1:44" ht="13.5" thickBot="1" x14ac:dyDescent="0.45">
      <c r="A23" s="38" t="s">
        <v>40</v>
      </c>
      <c r="B23" s="105" t="s">
        <v>6</v>
      </c>
      <c r="C23" s="106" t="s">
        <v>7</v>
      </c>
      <c r="D23" s="106" t="s">
        <v>48</v>
      </c>
      <c r="E23" s="106" t="s">
        <v>8</v>
      </c>
      <c r="F23" s="107" t="s">
        <v>9</v>
      </c>
      <c r="G23" s="107" t="s">
        <v>41</v>
      </c>
      <c r="H23" s="3"/>
      <c r="I23" s="105" t="s">
        <v>6</v>
      </c>
      <c r="J23" s="106" t="s">
        <v>7</v>
      </c>
      <c r="K23" s="106" t="s">
        <v>48</v>
      </c>
      <c r="L23" s="106" t="s">
        <v>8</v>
      </c>
      <c r="M23" s="107" t="s">
        <v>9</v>
      </c>
      <c r="N23" s="107" t="s">
        <v>41</v>
      </c>
      <c r="O23" s="3"/>
      <c r="P23" s="105" t="s">
        <v>6</v>
      </c>
      <c r="Q23" s="106" t="s">
        <v>7</v>
      </c>
      <c r="R23" s="106" t="s">
        <v>48</v>
      </c>
      <c r="S23" s="106" t="s">
        <v>8</v>
      </c>
      <c r="T23" s="107" t="s">
        <v>9</v>
      </c>
      <c r="U23" s="107" t="s">
        <v>41</v>
      </c>
      <c r="V23" s="3"/>
      <c r="W23" s="105" t="s">
        <v>6</v>
      </c>
      <c r="X23" s="106" t="s">
        <v>7</v>
      </c>
      <c r="Y23" s="106" t="s">
        <v>48</v>
      </c>
      <c r="Z23" s="106" t="s">
        <v>8</v>
      </c>
      <c r="AA23" s="107" t="s">
        <v>9</v>
      </c>
      <c r="AB23" s="107" t="s">
        <v>41</v>
      </c>
      <c r="AC23" s="3"/>
      <c r="AD23" s="105" t="s">
        <v>6</v>
      </c>
      <c r="AE23" s="106" t="s">
        <v>7</v>
      </c>
      <c r="AF23" s="106" t="s">
        <v>48</v>
      </c>
      <c r="AG23" s="106" t="s">
        <v>8</v>
      </c>
      <c r="AH23" s="107" t="s">
        <v>9</v>
      </c>
      <c r="AI23" s="107" t="s">
        <v>41</v>
      </c>
      <c r="AJ23" s="3"/>
      <c r="AK23" s="105" t="s">
        <v>6</v>
      </c>
      <c r="AL23" s="106" t="s">
        <v>7</v>
      </c>
      <c r="AM23" s="106" t="s">
        <v>48</v>
      </c>
      <c r="AN23" s="106" t="s">
        <v>8</v>
      </c>
      <c r="AO23" s="107" t="s">
        <v>9</v>
      </c>
      <c r="AP23" s="107" t="s">
        <v>41</v>
      </c>
      <c r="AR23" s="79" t="s">
        <v>78</v>
      </c>
    </row>
    <row r="24" spans="1:44" s="3" customFormat="1" x14ac:dyDescent="0.4">
      <c r="A24" s="39" t="str">
        <f>A17</f>
        <v>11h00-11h15</v>
      </c>
      <c r="B24" s="40">
        <v>0</v>
      </c>
      <c r="C24" s="41">
        <v>0</v>
      </c>
      <c r="D24" s="41">
        <v>0</v>
      </c>
      <c r="E24" s="41">
        <v>0</v>
      </c>
      <c r="F24" s="42"/>
      <c r="G24" s="43"/>
      <c r="I24" s="40">
        <v>8</v>
      </c>
      <c r="J24" s="41">
        <v>0</v>
      </c>
      <c r="K24" s="41">
        <v>0</v>
      </c>
      <c r="L24" s="41">
        <v>0</v>
      </c>
      <c r="M24" s="42"/>
      <c r="N24" s="43"/>
      <c r="P24" s="40">
        <v>0</v>
      </c>
      <c r="Q24" s="41">
        <v>0</v>
      </c>
      <c r="R24" s="41">
        <v>0</v>
      </c>
      <c r="S24" s="41">
        <v>0</v>
      </c>
      <c r="T24" s="42"/>
      <c r="U24" s="83"/>
      <c r="W24" s="40">
        <v>6</v>
      </c>
      <c r="X24" s="41">
        <v>0</v>
      </c>
      <c r="Y24" s="41">
        <v>0</v>
      </c>
      <c r="Z24" s="41">
        <v>0</v>
      </c>
      <c r="AA24" s="42"/>
      <c r="AB24" s="43"/>
      <c r="AD24" s="40"/>
      <c r="AE24" s="41"/>
      <c r="AF24" s="41"/>
      <c r="AG24" s="41"/>
      <c r="AH24" s="42"/>
      <c r="AI24" s="43"/>
      <c r="AK24" s="40"/>
      <c r="AL24" s="41"/>
      <c r="AM24" s="41"/>
      <c r="AN24" s="41"/>
      <c r="AO24" s="42"/>
      <c r="AP24" s="43"/>
      <c r="AR24" s="44">
        <f>ROUND((SUM(B24,I24,P24,W24,AD24,AK24)*$Q$4)+(SUM(AM24,AL24,Y24,X24,R24,Q24,K24,J24,D24,C24,AE24,AF24)*$Q$5)+(SUM(AO24,AN24,AH24,AG24,AA24,Z24,T24,S24,M24,L24,F24,E24)*$Q$6),0)</f>
        <v>14</v>
      </c>
    </row>
    <row r="25" spans="1:44" s="3" customFormat="1" x14ac:dyDescent="0.4">
      <c r="A25" s="44" t="str">
        <f>A18</f>
        <v>11h15-11h30</v>
      </c>
      <c r="B25" s="45">
        <v>4</v>
      </c>
      <c r="C25" s="46">
        <v>0</v>
      </c>
      <c r="D25" s="46">
        <v>0</v>
      </c>
      <c r="E25" s="46">
        <v>0</v>
      </c>
      <c r="F25" s="47"/>
      <c r="G25" s="48"/>
      <c r="I25" s="45">
        <v>2</v>
      </c>
      <c r="J25" s="46">
        <v>0</v>
      </c>
      <c r="K25" s="46">
        <v>0</v>
      </c>
      <c r="L25" s="46">
        <v>1</v>
      </c>
      <c r="M25" s="47"/>
      <c r="N25" s="48"/>
      <c r="P25" s="45">
        <v>0</v>
      </c>
      <c r="Q25" s="46">
        <v>0</v>
      </c>
      <c r="R25" s="46">
        <v>0</v>
      </c>
      <c r="S25" s="46">
        <v>0</v>
      </c>
      <c r="T25" s="47"/>
      <c r="U25" s="84"/>
      <c r="W25" s="45">
        <v>4</v>
      </c>
      <c r="X25" s="46">
        <v>0</v>
      </c>
      <c r="Y25" s="46">
        <v>0</v>
      </c>
      <c r="Z25" s="46">
        <v>0</v>
      </c>
      <c r="AA25" s="47"/>
      <c r="AB25" s="48"/>
      <c r="AD25" s="45"/>
      <c r="AE25" s="46"/>
      <c r="AF25" s="46"/>
      <c r="AG25" s="46"/>
      <c r="AH25" s="47"/>
      <c r="AI25" s="48"/>
      <c r="AK25" s="45"/>
      <c r="AL25" s="46"/>
      <c r="AM25" s="46"/>
      <c r="AN25" s="46"/>
      <c r="AO25" s="47"/>
      <c r="AP25" s="48"/>
      <c r="AR25" s="44">
        <f>ROUND((SUM(B25,I25,P25,W25,AD25,AK25)*$Q$4)+(SUM(AM25,AL25,Y25,X25,R25,Q25,K25,J25,D25,C25,AE25,AF25)*$Q$5)+(SUM(AO25,AN25,AH25,AG25,AA25,Z25,T25,S25,M25,L25,F25,E25)*$Q$6),0)</f>
        <v>11</v>
      </c>
    </row>
    <row r="26" spans="1:44" s="3" customFormat="1" x14ac:dyDescent="0.4">
      <c r="A26" s="44" t="str">
        <f>A19</f>
        <v>11h30-11h45</v>
      </c>
      <c r="B26" s="49">
        <v>2</v>
      </c>
      <c r="C26" s="50">
        <v>0</v>
      </c>
      <c r="D26" s="50">
        <v>0</v>
      </c>
      <c r="E26" s="50">
        <v>0</v>
      </c>
      <c r="F26" s="47"/>
      <c r="G26" s="48"/>
      <c r="I26" s="49">
        <v>6</v>
      </c>
      <c r="J26" s="50">
        <v>2</v>
      </c>
      <c r="K26" s="50">
        <v>0</v>
      </c>
      <c r="L26" s="50">
        <v>0</v>
      </c>
      <c r="M26" s="47"/>
      <c r="N26" s="48"/>
      <c r="P26" s="49">
        <v>0</v>
      </c>
      <c r="Q26" s="50">
        <v>0</v>
      </c>
      <c r="R26" s="50">
        <v>0</v>
      </c>
      <c r="S26" s="50">
        <v>0</v>
      </c>
      <c r="T26" s="47"/>
      <c r="U26" s="84"/>
      <c r="W26" s="49">
        <v>7</v>
      </c>
      <c r="X26" s="50">
        <v>0</v>
      </c>
      <c r="Y26" s="50">
        <v>0</v>
      </c>
      <c r="Z26" s="50">
        <v>0</v>
      </c>
      <c r="AA26" s="47"/>
      <c r="AB26" s="48"/>
      <c r="AD26" s="49"/>
      <c r="AE26" s="50"/>
      <c r="AF26" s="50"/>
      <c r="AG26" s="50"/>
      <c r="AH26" s="47"/>
      <c r="AI26" s="48"/>
      <c r="AK26" s="49"/>
      <c r="AL26" s="50"/>
      <c r="AM26" s="50"/>
      <c r="AN26" s="50"/>
      <c r="AO26" s="47"/>
      <c r="AP26" s="48"/>
      <c r="AR26" s="44">
        <f>ROUND((SUM(B26,I26,P26,W26,AD26,AK26)*$Q$4)+(SUM(AM26,AL26,Y26,X26,R26,Q26,K26,J26,D26,C26,AE26,AF26)*$Q$5)+(SUM(AO26,AN26,AH26,AG26,AA26,Z26,T26,S26,M26,L26,F26,E26)*$Q$6),0)</f>
        <v>19</v>
      </c>
    </row>
    <row r="27" spans="1:44" s="3" customFormat="1" ht="13.5" thickBot="1" x14ac:dyDescent="0.45">
      <c r="A27" s="51" t="str">
        <f>A20</f>
        <v>11h45-12h00</v>
      </c>
      <c r="B27" s="52">
        <v>3</v>
      </c>
      <c r="C27" s="53">
        <v>0</v>
      </c>
      <c r="D27" s="53">
        <v>0</v>
      </c>
      <c r="E27" s="53">
        <v>0</v>
      </c>
      <c r="F27" s="54"/>
      <c r="G27" s="55"/>
      <c r="I27" s="52">
        <v>6</v>
      </c>
      <c r="J27" s="53">
        <v>0</v>
      </c>
      <c r="K27" s="53">
        <v>0</v>
      </c>
      <c r="L27" s="53">
        <v>0</v>
      </c>
      <c r="M27" s="54"/>
      <c r="N27" s="55"/>
      <c r="P27" s="52">
        <v>0</v>
      </c>
      <c r="Q27" s="53">
        <v>0</v>
      </c>
      <c r="R27" s="53">
        <v>0</v>
      </c>
      <c r="S27" s="53">
        <v>0</v>
      </c>
      <c r="T27" s="54"/>
      <c r="U27" s="85"/>
      <c r="W27" s="52">
        <v>8</v>
      </c>
      <c r="X27" s="53">
        <v>0</v>
      </c>
      <c r="Y27" s="53">
        <v>0</v>
      </c>
      <c r="Z27" s="53">
        <v>0</v>
      </c>
      <c r="AA27" s="54"/>
      <c r="AB27" s="55"/>
      <c r="AD27" s="52"/>
      <c r="AE27" s="53"/>
      <c r="AF27" s="53"/>
      <c r="AG27" s="53"/>
      <c r="AH27" s="54"/>
      <c r="AI27" s="55"/>
      <c r="AK27" s="52"/>
      <c r="AL27" s="53"/>
      <c r="AM27" s="53"/>
      <c r="AN27" s="53"/>
      <c r="AO27" s="54"/>
      <c r="AP27" s="55"/>
      <c r="AR27" s="51">
        <f>ROUND((SUM(B27,I27,P27,W27,AD27,AK27)*$Q$4)+(SUM(AM27,AL27,Y27,X27,R27,Q27,K27,J27,D27,C27,AE27,AF27)*$Q$5)+(SUM(AO27,AN27,AH27,AG27,AA27,Z27,T27,S27,M27,L27,F27,E27)*$Q$6),0)</f>
        <v>17</v>
      </c>
    </row>
    <row r="28" spans="1:44" ht="13.5" thickBot="1" x14ac:dyDescent="0.45"/>
    <row r="29" spans="1:44" ht="13.5" thickBot="1" x14ac:dyDescent="0.45">
      <c r="B29" s="35" t="s">
        <v>22</v>
      </c>
      <c r="C29" s="36"/>
      <c r="D29" s="36"/>
      <c r="E29" s="36"/>
      <c r="F29" s="36"/>
      <c r="G29" s="37"/>
      <c r="I29" s="35" t="s">
        <v>23</v>
      </c>
      <c r="J29" s="36"/>
      <c r="K29" s="36"/>
      <c r="L29" s="36"/>
      <c r="M29" s="36"/>
      <c r="N29" s="37"/>
      <c r="P29" s="35" t="s">
        <v>24</v>
      </c>
      <c r="Q29" s="36"/>
      <c r="R29" s="36"/>
      <c r="S29" s="36"/>
      <c r="T29" s="36"/>
      <c r="U29" s="37"/>
      <c r="W29" s="35" t="s">
        <v>25</v>
      </c>
      <c r="X29" s="36"/>
      <c r="Y29" s="36"/>
      <c r="Z29" s="36"/>
      <c r="AA29" s="36"/>
      <c r="AB29" s="37"/>
      <c r="AD29" s="35" t="s">
        <v>26</v>
      </c>
      <c r="AE29" s="36"/>
      <c r="AF29" s="36"/>
      <c r="AG29" s="36"/>
      <c r="AH29" s="36"/>
      <c r="AI29" s="37"/>
      <c r="AK29" s="35" t="s">
        <v>27</v>
      </c>
      <c r="AL29" s="36"/>
      <c r="AM29" s="36"/>
      <c r="AN29" s="36"/>
      <c r="AO29" s="36"/>
      <c r="AP29" s="37"/>
    </row>
    <row r="30" spans="1:44" ht="13.5" thickBot="1" x14ac:dyDescent="0.45">
      <c r="A30" s="38" t="s">
        <v>40</v>
      </c>
      <c r="B30" s="105" t="s">
        <v>6</v>
      </c>
      <c r="C30" s="106" t="s">
        <v>7</v>
      </c>
      <c r="D30" s="106" t="s">
        <v>48</v>
      </c>
      <c r="E30" s="106" t="s">
        <v>8</v>
      </c>
      <c r="F30" s="107" t="s">
        <v>9</v>
      </c>
      <c r="G30" s="107" t="s">
        <v>41</v>
      </c>
      <c r="H30" s="3"/>
      <c r="I30" s="105" t="s">
        <v>6</v>
      </c>
      <c r="J30" s="106" t="s">
        <v>7</v>
      </c>
      <c r="K30" s="106" t="s">
        <v>48</v>
      </c>
      <c r="L30" s="106" t="s">
        <v>8</v>
      </c>
      <c r="M30" s="107" t="s">
        <v>9</v>
      </c>
      <c r="N30" s="107" t="s">
        <v>41</v>
      </c>
      <c r="O30" s="3"/>
      <c r="P30" s="105" t="s">
        <v>6</v>
      </c>
      <c r="Q30" s="106" t="s">
        <v>7</v>
      </c>
      <c r="R30" s="106" t="s">
        <v>48</v>
      </c>
      <c r="S30" s="106" t="s">
        <v>8</v>
      </c>
      <c r="T30" s="107" t="s">
        <v>9</v>
      </c>
      <c r="U30" s="107" t="s">
        <v>41</v>
      </c>
      <c r="V30" s="3"/>
      <c r="W30" s="105" t="s">
        <v>6</v>
      </c>
      <c r="X30" s="106" t="s">
        <v>7</v>
      </c>
      <c r="Y30" s="106" t="s">
        <v>48</v>
      </c>
      <c r="Z30" s="106" t="s">
        <v>8</v>
      </c>
      <c r="AA30" s="107" t="s">
        <v>9</v>
      </c>
      <c r="AB30" s="107" t="s">
        <v>41</v>
      </c>
      <c r="AC30" s="3"/>
      <c r="AD30" s="105" t="s">
        <v>6</v>
      </c>
      <c r="AE30" s="106" t="s">
        <v>7</v>
      </c>
      <c r="AF30" s="106" t="s">
        <v>48</v>
      </c>
      <c r="AG30" s="106" t="s">
        <v>8</v>
      </c>
      <c r="AH30" s="107" t="s">
        <v>9</v>
      </c>
      <c r="AI30" s="107" t="s">
        <v>41</v>
      </c>
      <c r="AJ30" s="3"/>
      <c r="AK30" s="105" t="s">
        <v>6</v>
      </c>
      <c r="AL30" s="106" t="s">
        <v>7</v>
      </c>
      <c r="AM30" s="106" t="s">
        <v>48</v>
      </c>
      <c r="AN30" s="106" t="s">
        <v>8</v>
      </c>
      <c r="AO30" s="107" t="s">
        <v>9</v>
      </c>
      <c r="AP30" s="107" t="s">
        <v>41</v>
      </c>
      <c r="AR30" s="79" t="s">
        <v>78</v>
      </c>
    </row>
    <row r="31" spans="1:44" s="3" customFormat="1" x14ac:dyDescent="0.4">
      <c r="A31" s="39" t="str">
        <f>A24</f>
        <v>11h00-11h15</v>
      </c>
      <c r="B31" s="40">
        <v>13</v>
      </c>
      <c r="C31" s="41">
        <v>0</v>
      </c>
      <c r="D31" s="41">
        <v>0</v>
      </c>
      <c r="E31" s="41">
        <v>2</v>
      </c>
      <c r="F31" s="42"/>
      <c r="G31" s="43"/>
      <c r="I31" s="40">
        <v>220</v>
      </c>
      <c r="J31" s="41">
        <v>0</v>
      </c>
      <c r="K31" s="41">
        <v>0</v>
      </c>
      <c r="L31" s="41">
        <v>4</v>
      </c>
      <c r="M31" s="42"/>
      <c r="N31" s="43"/>
      <c r="P31" s="40">
        <v>9</v>
      </c>
      <c r="Q31" s="41">
        <v>0</v>
      </c>
      <c r="R31" s="41">
        <v>0</v>
      </c>
      <c r="S31" s="41">
        <v>0</v>
      </c>
      <c r="T31" s="42"/>
      <c r="U31" s="83"/>
      <c r="W31" s="40">
        <v>2</v>
      </c>
      <c r="X31" s="41">
        <v>0</v>
      </c>
      <c r="Y31" s="41">
        <v>0</v>
      </c>
      <c r="Z31" s="41">
        <v>0</v>
      </c>
      <c r="AA31" s="42"/>
      <c r="AB31" s="43"/>
      <c r="AD31" s="40"/>
      <c r="AE31" s="41"/>
      <c r="AF31" s="41"/>
      <c r="AG31" s="41"/>
      <c r="AH31" s="42"/>
      <c r="AI31" s="43"/>
      <c r="AK31" s="40"/>
      <c r="AL31" s="41"/>
      <c r="AM31" s="41"/>
      <c r="AN31" s="41"/>
      <c r="AO31" s="42"/>
      <c r="AP31" s="43"/>
      <c r="AR31" s="44">
        <f>ROUND((SUM(B31,I31,P31,W31,AD31,AK31)*$Q$4)+(SUM(AM31,AL31,Y31,X31,R31,Q31,K31,J31,D31,C31,AE31,AF31)*$Q$5)+(SUM(AO31,AN31,AH31,AG31,AA31,Z31,T31,S31,M31,L31,F31,E31)*$Q$6),0)</f>
        <v>247</v>
      </c>
    </row>
    <row r="32" spans="1:44" s="3" customFormat="1" x14ac:dyDescent="0.4">
      <c r="A32" s="44" t="str">
        <f>A25</f>
        <v>11h15-11h30</v>
      </c>
      <c r="B32" s="45">
        <v>14</v>
      </c>
      <c r="C32" s="46">
        <v>0</v>
      </c>
      <c r="D32" s="46">
        <v>0</v>
      </c>
      <c r="E32" s="46">
        <v>0</v>
      </c>
      <c r="F32" s="47"/>
      <c r="G32" s="48"/>
      <c r="I32" s="45">
        <v>195</v>
      </c>
      <c r="J32" s="46">
        <v>0</v>
      </c>
      <c r="K32" s="46">
        <v>2</v>
      </c>
      <c r="L32" s="46">
        <v>3</v>
      </c>
      <c r="M32" s="47"/>
      <c r="N32" s="48"/>
      <c r="P32" s="45">
        <v>13</v>
      </c>
      <c r="Q32" s="46">
        <v>0</v>
      </c>
      <c r="R32" s="46">
        <v>0</v>
      </c>
      <c r="S32" s="46">
        <v>0</v>
      </c>
      <c r="T32" s="47"/>
      <c r="U32" s="84"/>
      <c r="W32" s="45">
        <v>0</v>
      </c>
      <c r="X32" s="46">
        <v>0</v>
      </c>
      <c r="Y32" s="46">
        <v>0</v>
      </c>
      <c r="Z32" s="46">
        <v>0</v>
      </c>
      <c r="AA32" s="47"/>
      <c r="AB32" s="48"/>
      <c r="AD32" s="45"/>
      <c r="AE32" s="46"/>
      <c r="AF32" s="46"/>
      <c r="AG32" s="46"/>
      <c r="AH32" s="47"/>
      <c r="AI32" s="48"/>
      <c r="AK32" s="45"/>
      <c r="AL32" s="46"/>
      <c r="AM32" s="46"/>
      <c r="AN32" s="46"/>
      <c r="AO32" s="47"/>
      <c r="AP32" s="48"/>
      <c r="AR32" s="44">
        <f>ROUND((SUM(B32,I32,P32,W32,AD32,AK32)*$Q$4)+(SUM(AM32,AL32,Y32,X32,R32,Q32,K32,J32,D32,C32,AE32,AF32)*$Q$5)+(SUM(AO32,AN32,AH32,AG32,AA32,Z32,T32,S32,M32,L32,F32,E32)*$Q$6),0)</f>
        <v>228</v>
      </c>
    </row>
    <row r="33" spans="1:44" s="3" customFormat="1" x14ac:dyDescent="0.4">
      <c r="A33" s="44" t="str">
        <f>A26</f>
        <v>11h30-11h45</v>
      </c>
      <c r="B33" s="49">
        <v>17</v>
      </c>
      <c r="C33" s="50">
        <v>0</v>
      </c>
      <c r="D33" s="50">
        <v>0</v>
      </c>
      <c r="E33" s="50">
        <v>0</v>
      </c>
      <c r="F33" s="47"/>
      <c r="G33" s="48"/>
      <c r="I33" s="49">
        <v>199</v>
      </c>
      <c r="J33" s="50">
        <v>1</v>
      </c>
      <c r="K33" s="50">
        <v>1</v>
      </c>
      <c r="L33" s="50">
        <v>5</v>
      </c>
      <c r="M33" s="47"/>
      <c r="N33" s="48"/>
      <c r="P33" s="49">
        <v>9</v>
      </c>
      <c r="Q33" s="50">
        <v>0</v>
      </c>
      <c r="R33" s="50">
        <v>0</v>
      </c>
      <c r="S33" s="50">
        <v>0</v>
      </c>
      <c r="T33" s="47"/>
      <c r="U33" s="84"/>
      <c r="W33" s="49">
        <v>0</v>
      </c>
      <c r="X33" s="50">
        <v>0</v>
      </c>
      <c r="Y33" s="50">
        <v>0</v>
      </c>
      <c r="Z33" s="50">
        <v>0</v>
      </c>
      <c r="AA33" s="47"/>
      <c r="AB33" s="48"/>
      <c r="AD33" s="49"/>
      <c r="AE33" s="50"/>
      <c r="AF33" s="50"/>
      <c r="AG33" s="50"/>
      <c r="AH33" s="47"/>
      <c r="AI33" s="48"/>
      <c r="AK33" s="49"/>
      <c r="AL33" s="50"/>
      <c r="AM33" s="50"/>
      <c r="AN33" s="50"/>
      <c r="AO33" s="47"/>
      <c r="AP33" s="48"/>
      <c r="AR33" s="44">
        <f>ROUND((SUM(B33,I33,P33,W33,AD33,AK33)*$Q$4)+(SUM(AM33,AL33,Y33,X33,R33,Q33,K33,J33,D33,C33,AE33,AF33)*$Q$5)+(SUM(AO33,AN33,AH33,AG33,AA33,Z33,T33,S33,M33,L33,F33,E33)*$Q$6),0)</f>
        <v>232</v>
      </c>
    </row>
    <row r="34" spans="1:44" s="3" customFormat="1" ht="13.5" thickBot="1" x14ac:dyDescent="0.45">
      <c r="A34" s="51" t="str">
        <f>A27</f>
        <v>11h45-12h00</v>
      </c>
      <c r="B34" s="52">
        <v>15</v>
      </c>
      <c r="C34" s="53">
        <v>0</v>
      </c>
      <c r="D34" s="53">
        <v>0</v>
      </c>
      <c r="E34" s="53">
        <v>0</v>
      </c>
      <c r="F34" s="54"/>
      <c r="G34" s="55"/>
      <c r="I34" s="52">
        <v>218</v>
      </c>
      <c r="J34" s="53">
        <v>1</v>
      </c>
      <c r="K34" s="53">
        <v>1</v>
      </c>
      <c r="L34" s="53">
        <v>4</v>
      </c>
      <c r="M34" s="54"/>
      <c r="N34" s="55"/>
      <c r="P34" s="52">
        <v>9</v>
      </c>
      <c r="Q34" s="53">
        <v>0</v>
      </c>
      <c r="R34" s="53">
        <v>0</v>
      </c>
      <c r="S34" s="53">
        <v>0</v>
      </c>
      <c r="T34" s="54"/>
      <c r="U34" s="85"/>
      <c r="W34" s="52">
        <v>2</v>
      </c>
      <c r="X34" s="53">
        <v>0</v>
      </c>
      <c r="Y34" s="53">
        <v>0</v>
      </c>
      <c r="Z34" s="53">
        <v>0</v>
      </c>
      <c r="AA34" s="54"/>
      <c r="AB34" s="55"/>
      <c r="AD34" s="52"/>
      <c r="AE34" s="53"/>
      <c r="AF34" s="53"/>
      <c r="AG34" s="53"/>
      <c r="AH34" s="54"/>
      <c r="AI34" s="55"/>
      <c r="AK34" s="52"/>
      <c r="AL34" s="53"/>
      <c r="AM34" s="53"/>
      <c r="AN34" s="53"/>
      <c r="AO34" s="54"/>
      <c r="AP34" s="55"/>
      <c r="AR34" s="51">
        <f>ROUND((SUM(B34,I34,P34,W34,AD34,AK34)*$Q$4)+(SUM(AM34,AL34,Y34,X34,R34,Q34,K34,J34,D34,C34,AE34,AF34)*$Q$5)+(SUM(AO34,AN34,AH34,AG34,AA34,Z34,T34,S34,M34,L34,F34,E34)*$Q$6),0)</f>
        <v>250</v>
      </c>
    </row>
    <row r="35" spans="1:44" ht="13.5" thickBot="1" x14ac:dyDescent="0.45"/>
    <row r="36" spans="1:44" ht="13.5" thickBot="1" x14ac:dyDescent="0.45">
      <c r="B36" s="35" t="s">
        <v>28</v>
      </c>
      <c r="C36" s="36"/>
      <c r="D36" s="36"/>
      <c r="E36" s="36"/>
      <c r="F36" s="36"/>
      <c r="G36" s="37"/>
      <c r="I36" s="35" t="s">
        <v>29</v>
      </c>
      <c r="J36" s="36"/>
      <c r="K36" s="36"/>
      <c r="L36" s="36"/>
      <c r="M36" s="36"/>
      <c r="N36" s="37"/>
      <c r="P36" s="35" t="s">
        <v>30</v>
      </c>
      <c r="Q36" s="36"/>
      <c r="R36" s="36"/>
      <c r="S36" s="36"/>
      <c r="T36" s="36"/>
      <c r="U36" s="37"/>
      <c r="W36" s="35" t="s">
        <v>31</v>
      </c>
      <c r="X36" s="36"/>
      <c r="Y36" s="36"/>
      <c r="Z36" s="36"/>
      <c r="AA36" s="36"/>
      <c r="AB36" s="37"/>
      <c r="AD36" s="35" t="s">
        <v>32</v>
      </c>
      <c r="AE36" s="36"/>
      <c r="AF36" s="36"/>
      <c r="AG36" s="36"/>
      <c r="AH36" s="36"/>
      <c r="AI36" s="37"/>
      <c r="AK36" s="35" t="s">
        <v>33</v>
      </c>
      <c r="AL36" s="36"/>
      <c r="AM36" s="36"/>
      <c r="AN36" s="36"/>
      <c r="AO36" s="36"/>
      <c r="AP36" s="37"/>
    </row>
    <row r="37" spans="1:44" ht="13.5" thickBot="1" x14ac:dyDescent="0.45">
      <c r="A37" s="38" t="s">
        <v>40</v>
      </c>
      <c r="B37" s="105" t="s">
        <v>6</v>
      </c>
      <c r="C37" s="106" t="s">
        <v>7</v>
      </c>
      <c r="D37" s="106" t="s">
        <v>48</v>
      </c>
      <c r="E37" s="106" t="s">
        <v>8</v>
      </c>
      <c r="F37" s="107" t="s">
        <v>9</v>
      </c>
      <c r="G37" s="107" t="s">
        <v>41</v>
      </c>
      <c r="H37" s="3"/>
      <c r="I37" s="105" t="s">
        <v>6</v>
      </c>
      <c r="J37" s="106" t="s">
        <v>7</v>
      </c>
      <c r="K37" s="106" t="s">
        <v>48</v>
      </c>
      <c r="L37" s="106" t="s">
        <v>8</v>
      </c>
      <c r="M37" s="107" t="s">
        <v>9</v>
      </c>
      <c r="N37" s="107" t="s">
        <v>41</v>
      </c>
      <c r="O37" s="3"/>
      <c r="P37" s="105" t="s">
        <v>6</v>
      </c>
      <c r="Q37" s="106" t="s">
        <v>7</v>
      </c>
      <c r="R37" s="106" t="s">
        <v>48</v>
      </c>
      <c r="S37" s="106" t="s">
        <v>8</v>
      </c>
      <c r="T37" s="107" t="s">
        <v>9</v>
      </c>
      <c r="U37" s="107" t="s">
        <v>41</v>
      </c>
      <c r="V37" s="3"/>
      <c r="W37" s="105" t="s">
        <v>6</v>
      </c>
      <c r="X37" s="106" t="s">
        <v>7</v>
      </c>
      <c r="Y37" s="106" t="s">
        <v>48</v>
      </c>
      <c r="Z37" s="106" t="s">
        <v>8</v>
      </c>
      <c r="AA37" s="107" t="s">
        <v>9</v>
      </c>
      <c r="AB37" s="107" t="s">
        <v>41</v>
      </c>
      <c r="AC37" s="3"/>
      <c r="AD37" s="105" t="s">
        <v>6</v>
      </c>
      <c r="AE37" s="106" t="s">
        <v>7</v>
      </c>
      <c r="AF37" s="106" t="s">
        <v>48</v>
      </c>
      <c r="AG37" s="106" t="s">
        <v>8</v>
      </c>
      <c r="AH37" s="107" t="s">
        <v>9</v>
      </c>
      <c r="AI37" s="107" t="s">
        <v>41</v>
      </c>
      <c r="AJ37" s="3"/>
      <c r="AK37" s="105" t="s">
        <v>6</v>
      </c>
      <c r="AL37" s="106" t="s">
        <v>7</v>
      </c>
      <c r="AM37" s="106" t="s">
        <v>48</v>
      </c>
      <c r="AN37" s="106" t="s">
        <v>8</v>
      </c>
      <c r="AO37" s="107" t="s">
        <v>9</v>
      </c>
      <c r="AP37" s="107" t="s">
        <v>41</v>
      </c>
      <c r="AR37" s="79" t="s">
        <v>78</v>
      </c>
    </row>
    <row r="38" spans="1:44" s="3" customFormat="1" x14ac:dyDescent="0.4">
      <c r="A38" s="39" t="str">
        <f>A31</f>
        <v>11h00-11h15</v>
      </c>
      <c r="B38" s="40"/>
      <c r="C38" s="41"/>
      <c r="D38" s="41"/>
      <c r="E38" s="41"/>
      <c r="F38" s="42"/>
      <c r="G38" s="43"/>
      <c r="I38" s="40"/>
      <c r="J38" s="41"/>
      <c r="K38" s="41"/>
      <c r="L38" s="41"/>
      <c r="M38" s="42"/>
      <c r="N38" s="43"/>
      <c r="P38" s="40"/>
      <c r="Q38" s="41"/>
      <c r="R38" s="41"/>
      <c r="S38" s="41"/>
      <c r="T38" s="42"/>
      <c r="U38" s="43"/>
      <c r="W38" s="40"/>
      <c r="X38" s="41"/>
      <c r="Y38" s="41"/>
      <c r="Z38" s="41"/>
      <c r="AA38" s="42"/>
      <c r="AB38" s="43"/>
      <c r="AD38" s="40"/>
      <c r="AE38" s="41"/>
      <c r="AF38" s="41"/>
      <c r="AG38" s="41"/>
      <c r="AH38" s="42"/>
      <c r="AI38" s="43"/>
      <c r="AK38" s="40"/>
      <c r="AL38" s="41"/>
      <c r="AM38" s="41"/>
      <c r="AN38" s="41"/>
      <c r="AO38" s="42"/>
      <c r="AP38" s="43"/>
      <c r="AR38" s="44">
        <f>ROUND((SUM(B38,I38,P38,W38,AD38,AK38)*$Q$4)+(SUM(AM38,AL38,Y38,X38,R38,Q38,K38,J38,D38,C38,AE38,AF38)*$Q$5)+(SUM(AO38,AN38,AH38,AG38,AA38,Z38,T38,S38,M38,L38,F38,E38)*$Q$6),0)</f>
        <v>0</v>
      </c>
    </row>
    <row r="39" spans="1:44" s="3" customFormat="1" x14ac:dyDescent="0.4">
      <c r="A39" s="44" t="str">
        <f>A32</f>
        <v>11h15-11h30</v>
      </c>
      <c r="B39" s="45"/>
      <c r="C39" s="46"/>
      <c r="D39" s="46"/>
      <c r="E39" s="46"/>
      <c r="F39" s="47"/>
      <c r="G39" s="48"/>
      <c r="I39" s="45"/>
      <c r="J39" s="46"/>
      <c r="K39" s="46"/>
      <c r="L39" s="46"/>
      <c r="M39" s="47"/>
      <c r="N39" s="48"/>
      <c r="P39" s="45"/>
      <c r="Q39" s="46"/>
      <c r="R39" s="46"/>
      <c r="S39" s="46"/>
      <c r="T39" s="47"/>
      <c r="U39" s="48"/>
      <c r="W39" s="45"/>
      <c r="X39" s="46"/>
      <c r="Y39" s="46"/>
      <c r="Z39" s="46"/>
      <c r="AA39" s="47"/>
      <c r="AB39" s="48"/>
      <c r="AD39" s="45"/>
      <c r="AE39" s="46"/>
      <c r="AF39" s="46"/>
      <c r="AG39" s="46"/>
      <c r="AH39" s="47"/>
      <c r="AI39" s="48"/>
      <c r="AK39" s="45"/>
      <c r="AL39" s="46"/>
      <c r="AM39" s="46"/>
      <c r="AN39" s="46"/>
      <c r="AO39" s="47"/>
      <c r="AP39" s="48"/>
      <c r="AR39" s="44">
        <f>ROUND((SUM(B39,I39,P39,W39,AD39,AK39)*$Q$4)+(SUM(AM39,AL39,Y39,X39,R39,Q39,K39,J39,D39,C39,AE39,AF39)*$Q$5)+(SUM(AO39,AN39,AH39,AG39,AA39,Z39,T39,S39,M39,L39,F39,E39)*$Q$6),0)</f>
        <v>0</v>
      </c>
    </row>
    <row r="40" spans="1:44" s="3" customFormat="1" x14ac:dyDescent="0.4">
      <c r="A40" s="44" t="str">
        <f>A33</f>
        <v>11h30-11h45</v>
      </c>
      <c r="B40" s="49"/>
      <c r="C40" s="50"/>
      <c r="D40" s="50"/>
      <c r="E40" s="50"/>
      <c r="F40" s="47"/>
      <c r="G40" s="48"/>
      <c r="I40" s="49"/>
      <c r="J40" s="50"/>
      <c r="K40" s="50"/>
      <c r="L40" s="50"/>
      <c r="M40" s="47"/>
      <c r="N40" s="48"/>
      <c r="P40" s="49"/>
      <c r="Q40" s="50"/>
      <c r="R40" s="50"/>
      <c r="S40" s="50"/>
      <c r="T40" s="47"/>
      <c r="U40" s="48"/>
      <c r="W40" s="49"/>
      <c r="X40" s="50"/>
      <c r="Y40" s="50"/>
      <c r="Z40" s="50"/>
      <c r="AA40" s="47"/>
      <c r="AB40" s="48"/>
      <c r="AD40" s="49"/>
      <c r="AE40" s="50"/>
      <c r="AF40" s="50"/>
      <c r="AG40" s="50"/>
      <c r="AH40" s="47"/>
      <c r="AI40" s="48"/>
      <c r="AK40" s="49"/>
      <c r="AL40" s="50"/>
      <c r="AM40" s="50"/>
      <c r="AN40" s="50"/>
      <c r="AO40" s="47"/>
      <c r="AP40" s="48"/>
      <c r="AR40" s="44">
        <f>ROUND((SUM(B40,I40,P40,W40,AD40,AK40)*$Q$4)+(SUM(AM40,AL40,Y40,X40,R40,Q40,K40,J40,D40,C40,AE40,AF40)*$Q$5)+(SUM(AO40,AN40,AH40,AG40,AA40,Z40,T40,S40,M40,L40,F40,E40)*$Q$6),0)</f>
        <v>0</v>
      </c>
    </row>
    <row r="41" spans="1:44" s="3" customFormat="1" ht="13.5" thickBot="1" x14ac:dyDescent="0.45">
      <c r="A41" s="51" t="str">
        <f>A34</f>
        <v>11h45-12h00</v>
      </c>
      <c r="B41" s="52"/>
      <c r="C41" s="53"/>
      <c r="D41" s="53"/>
      <c r="E41" s="53"/>
      <c r="F41" s="54"/>
      <c r="G41" s="55"/>
      <c r="I41" s="52"/>
      <c r="J41" s="53"/>
      <c r="K41" s="53"/>
      <c r="L41" s="53"/>
      <c r="M41" s="54"/>
      <c r="N41" s="55"/>
      <c r="P41" s="52"/>
      <c r="Q41" s="53"/>
      <c r="R41" s="53"/>
      <c r="S41" s="53"/>
      <c r="T41" s="54"/>
      <c r="U41" s="55"/>
      <c r="W41" s="52"/>
      <c r="X41" s="53"/>
      <c r="Y41" s="53"/>
      <c r="Z41" s="53"/>
      <c r="AA41" s="54"/>
      <c r="AB41" s="55"/>
      <c r="AD41" s="52"/>
      <c r="AE41" s="53"/>
      <c r="AF41" s="53"/>
      <c r="AG41" s="53"/>
      <c r="AH41" s="54"/>
      <c r="AI41" s="55"/>
      <c r="AK41" s="52"/>
      <c r="AL41" s="53"/>
      <c r="AM41" s="53"/>
      <c r="AN41" s="53"/>
      <c r="AO41" s="54"/>
      <c r="AP41" s="55"/>
      <c r="AR41" s="51">
        <f>ROUND((SUM(B41,I41,P41,W41,AD41,AK41)*$Q$4)+(SUM(AM41,AL41,Y41,X41,R41,Q41,K41,J41,D41,C41,AE41,AF41)*$Q$5)+(SUM(AO41,AN41,AH41,AG41,AA41,Z41,T41,S41,M41,L41,F41,E41)*$Q$6),0)</f>
        <v>0</v>
      </c>
    </row>
    <row r="42" spans="1:44" ht="13.5" thickBot="1" x14ac:dyDescent="0.45"/>
    <row r="43" spans="1:44" ht="13.5" thickBot="1" x14ac:dyDescent="0.45">
      <c r="B43" s="35" t="s">
        <v>38</v>
      </c>
      <c r="C43" s="36"/>
      <c r="D43" s="36"/>
      <c r="E43" s="36"/>
      <c r="F43" s="36"/>
      <c r="G43" s="37"/>
      <c r="I43" s="35" t="s">
        <v>39</v>
      </c>
      <c r="J43" s="36"/>
      <c r="K43" s="36"/>
      <c r="L43" s="36"/>
      <c r="M43" s="36"/>
      <c r="N43" s="37"/>
      <c r="P43" s="35" t="s">
        <v>34</v>
      </c>
      <c r="Q43" s="36"/>
      <c r="R43" s="36"/>
      <c r="S43" s="36"/>
      <c r="T43" s="36"/>
      <c r="U43" s="37"/>
      <c r="W43" s="35" t="s">
        <v>35</v>
      </c>
      <c r="X43" s="36"/>
      <c r="Y43" s="36"/>
      <c r="Z43" s="36"/>
      <c r="AA43" s="36"/>
      <c r="AB43" s="37"/>
      <c r="AD43" s="35" t="s">
        <v>36</v>
      </c>
      <c r="AE43" s="36"/>
      <c r="AF43" s="36"/>
      <c r="AG43" s="36"/>
      <c r="AH43" s="36"/>
      <c r="AI43" s="37"/>
      <c r="AK43" s="35" t="s">
        <v>37</v>
      </c>
      <c r="AL43" s="36"/>
      <c r="AM43" s="36"/>
      <c r="AN43" s="36"/>
      <c r="AO43" s="36"/>
      <c r="AP43" s="37"/>
    </row>
    <row r="44" spans="1:44" ht="13.5" thickBot="1" x14ac:dyDescent="0.45">
      <c r="A44" s="38" t="s">
        <v>40</v>
      </c>
      <c r="B44" s="105" t="s">
        <v>6</v>
      </c>
      <c r="C44" s="106" t="s">
        <v>7</v>
      </c>
      <c r="D44" s="106" t="s">
        <v>48</v>
      </c>
      <c r="E44" s="106" t="s">
        <v>8</v>
      </c>
      <c r="F44" s="107" t="s">
        <v>9</v>
      </c>
      <c r="G44" s="107" t="s">
        <v>41</v>
      </c>
      <c r="H44" s="3"/>
      <c r="I44" s="105" t="s">
        <v>6</v>
      </c>
      <c r="J44" s="106" t="s">
        <v>7</v>
      </c>
      <c r="K44" s="106" t="s">
        <v>48</v>
      </c>
      <c r="L44" s="106" t="s">
        <v>8</v>
      </c>
      <c r="M44" s="107" t="s">
        <v>9</v>
      </c>
      <c r="N44" s="107" t="s">
        <v>41</v>
      </c>
      <c r="O44" s="3"/>
      <c r="P44" s="105" t="s">
        <v>6</v>
      </c>
      <c r="Q44" s="106" t="s">
        <v>7</v>
      </c>
      <c r="R44" s="106" t="s">
        <v>48</v>
      </c>
      <c r="S44" s="106" t="s">
        <v>8</v>
      </c>
      <c r="T44" s="107" t="s">
        <v>9</v>
      </c>
      <c r="U44" s="107" t="s">
        <v>41</v>
      </c>
      <c r="V44" s="3"/>
      <c r="W44" s="105" t="s">
        <v>6</v>
      </c>
      <c r="X44" s="106" t="s">
        <v>7</v>
      </c>
      <c r="Y44" s="106" t="s">
        <v>48</v>
      </c>
      <c r="Z44" s="106" t="s">
        <v>8</v>
      </c>
      <c r="AA44" s="107" t="s">
        <v>9</v>
      </c>
      <c r="AB44" s="107" t="s">
        <v>41</v>
      </c>
      <c r="AC44" s="3"/>
      <c r="AD44" s="105" t="s">
        <v>6</v>
      </c>
      <c r="AE44" s="106" t="s">
        <v>7</v>
      </c>
      <c r="AF44" s="106" t="s">
        <v>48</v>
      </c>
      <c r="AG44" s="106" t="s">
        <v>8</v>
      </c>
      <c r="AH44" s="107" t="s">
        <v>9</v>
      </c>
      <c r="AI44" s="107" t="s">
        <v>41</v>
      </c>
      <c r="AJ44" s="3"/>
      <c r="AK44" s="105" t="s">
        <v>6</v>
      </c>
      <c r="AL44" s="106" t="s">
        <v>7</v>
      </c>
      <c r="AM44" s="106" t="s">
        <v>48</v>
      </c>
      <c r="AN44" s="106" t="s">
        <v>8</v>
      </c>
      <c r="AO44" s="107" t="s">
        <v>9</v>
      </c>
      <c r="AP44" s="107" t="s">
        <v>41</v>
      </c>
      <c r="AR44" s="79" t="s">
        <v>78</v>
      </c>
    </row>
    <row r="45" spans="1:44" s="3" customFormat="1" x14ac:dyDescent="0.4">
      <c r="A45" s="39" t="str">
        <f>A38</f>
        <v>11h00-11h15</v>
      </c>
      <c r="B45" s="40"/>
      <c r="C45" s="41"/>
      <c r="D45" s="41"/>
      <c r="E45" s="41"/>
      <c r="F45" s="42"/>
      <c r="G45" s="43"/>
      <c r="I45" s="40"/>
      <c r="J45" s="41"/>
      <c r="K45" s="41"/>
      <c r="L45" s="41"/>
      <c r="M45" s="42"/>
      <c r="N45" s="43"/>
      <c r="P45" s="40"/>
      <c r="Q45" s="41"/>
      <c r="R45" s="41"/>
      <c r="S45" s="41"/>
      <c r="T45" s="42"/>
      <c r="U45" s="43"/>
      <c r="W45" s="40"/>
      <c r="X45" s="41"/>
      <c r="Y45" s="41"/>
      <c r="Z45" s="41"/>
      <c r="AA45" s="42"/>
      <c r="AB45" s="43"/>
      <c r="AD45" s="40"/>
      <c r="AE45" s="41"/>
      <c r="AF45" s="41"/>
      <c r="AG45" s="41"/>
      <c r="AH45" s="42"/>
      <c r="AI45" s="43"/>
      <c r="AK45" s="40"/>
      <c r="AL45" s="41"/>
      <c r="AM45" s="41"/>
      <c r="AN45" s="41"/>
      <c r="AO45" s="42"/>
      <c r="AP45" s="43"/>
      <c r="AR45" s="44">
        <f>ROUND((SUM(B45,I45,P45,W45,AD45,AK45)*$Q$4)+(SUM(AM45,AL45,Y45,X45,R45,Q45,K45,J45,D45,C45,AE45,AF45)*$Q$5)+(SUM(AO45,AN45,AH45,AG45,AA45,Z45,T45,S45,M45,L45,F45,E45)*$Q$6),0)</f>
        <v>0</v>
      </c>
    </row>
    <row r="46" spans="1:44" s="3" customFormat="1" x14ac:dyDescent="0.4">
      <c r="A46" s="44" t="str">
        <f>A39</f>
        <v>11h15-11h30</v>
      </c>
      <c r="B46" s="45"/>
      <c r="C46" s="46"/>
      <c r="D46" s="46"/>
      <c r="E46" s="46"/>
      <c r="F46" s="47"/>
      <c r="G46" s="48"/>
      <c r="I46" s="45"/>
      <c r="J46" s="46"/>
      <c r="K46" s="46"/>
      <c r="L46" s="46"/>
      <c r="M46" s="47"/>
      <c r="N46" s="48"/>
      <c r="P46" s="45"/>
      <c r="Q46" s="46"/>
      <c r="R46" s="46"/>
      <c r="S46" s="46"/>
      <c r="T46" s="47"/>
      <c r="U46" s="48"/>
      <c r="W46" s="45"/>
      <c r="X46" s="46"/>
      <c r="Y46" s="46"/>
      <c r="Z46" s="46"/>
      <c r="AA46" s="47"/>
      <c r="AB46" s="48"/>
      <c r="AD46" s="45"/>
      <c r="AE46" s="46"/>
      <c r="AF46" s="46"/>
      <c r="AG46" s="46"/>
      <c r="AH46" s="47"/>
      <c r="AI46" s="48"/>
      <c r="AK46" s="45"/>
      <c r="AL46" s="46"/>
      <c r="AM46" s="46"/>
      <c r="AN46" s="46"/>
      <c r="AO46" s="47"/>
      <c r="AP46" s="48"/>
      <c r="AR46" s="44">
        <f>ROUND((SUM(B46,I46,P46,W46,AD46,AK46)*$Q$4)+(SUM(AM46,AL46,Y46,X46,R46,Q46,K46,J46,D46,C46,AE46,AF46)*$Q$5)+(SUM(AO46,AN46,AH46,AG46,AA46,Z46,T46,S46,M46,L46,F46,E46)*$Q$6),0)</f>
        <v>0</v>
      </c>
    </row>
    <row r="47" spans="1:44" s="3" customFormat="1" x14ac:dyDescent="0.4">
      <c r="A47" s="44" t="str">
        <f>A40</f>
        <v>11h30-11h45</v>
      </c>
      <c r="B47" s="49"/>
      <c r="C47" s="50"/>
      <c r="D47" s="50"/>
      <c r="E47" s="50"/>
      <c r="F47" s="47"/>
      <c r="G47" s="48"/>
      <c r="I47" s="49"/>
      <c r="J47" s="50"/>
      <c r="K47" s="50"/>
      <c r="L47" s="50"/>
      <c r="M47" s="47"/>
      <c r="N47" s="48"/>
      <c r="P47" s="49"/>
      <c r="Q47" s="50"/>
      <c r="R47" s="50"/>
      <c r="S47" s="50"/>
      <c r="T47" s="47"/>
      <c r="U47" s="48"/>
      <c r="W47" s="49"/>
      <c r="X47" s="50"/>
      <c r="Y47" s="50"/>
      <c r="Z47" s="50"/>
      <c r="AA47" s="47"/>
      <c r="AB47" s="48"/>
      <c r="AD47" s="49"/>
      <c r="AE47" s="50"/>
      <c r="AF47" s="50"/>
      <c r="AG47" s="50"/>
      <c r="AH47" s="47"/>
      <c r="AI47" s="48"/>
      <c r="AK47" s="49"/>
      <c r="AL47" s="50"/>
      <c r="AM47" s="50"/>
      <c r="AN47" s="50"/>
      <c r="AO47" s="47"/>
      <c r="AP47" s="48"/>
      <c r="AR47" s="44">
        <f>ROUND((SUM(B47,I47,P47,W47,AD47,AK47)*$Q$4)+(SUM(AM47,AL47,Y47,X47,R47,Q47,K47,J47,D47,C47,AE47,AF47)*$Q$5)+(SUM(AO47,AN47,AH47,AG47,AA47,Z47,T47,S47,M47,L47,F47,E47)*$Q$6),0)</f>
        <v>0</v>
      </c>
    </row>
    <row r="48" spans="1:44" s="3" customFormat="1" ht="13.5" thickBot="1" x14ac:dyDescent="0.45">
      <c r="A48" s="51" t="str">
        <f>A41</f>
        <v>11h45-12h00</v>
      </c>
      <c r="B48" s="52"/>
      <c r="C48" s="53"/>
      <c r="D48" s="53"/>
      <c r="E48" s="53"/>
      <c r="F48" s="54"/>
      <c r="G48" s="55"/>
      <c r="I48" s="52"/>
      <c r="J48" s="53"/>
      <c r="K48" s="53"/>
      <c r="L48" s="53"/>
      <c r="M48" s="54"/>
      <c r="N48" s="55"/>
      <c r="P48" s="52"/>
      <c r="Q48" s="53"/>
      <c r="R48" s="53"/>
      <c r="S48" s="53"/>
      <c r="T48" s="54"/>
      <c r="U48" s="55"/>
      <c r="W48" s="52"/>
      <c r="X48" s="53"/>
      <c r="Y48" s="53"/>
      <c r="Z48" s="53"/>
      <c r="AA48" s="54"/>
      <c r="AB48" s="55"/>
      <c r="AD48" s="52"/>
      <c r="AE48" s="53"/>
      <c r="AF48" s="53"/>
      <c r="AG48" s="53"/>
      <c r="AH48" s="54"/>
      <c r="AI48" s="55"/>
      <c r="AK48" s="52"/>
      <c r="AL48" s="53"/>
      <c r="AM48" s="53"/>
      <c r="AN48" s="53"/>
      <c r="AO48" s="54"/>
      <c r="AP48" s="55"/>
      <c r="AR48" s="51">
        <f>ROUND((SUM(B48,I48,P48,W48,AD48,AK48)*$Q$4)+(SUM(AM48,AL48,Y48,X48,R48,Q48,K48,J48,D48,C48,AE48,AF48)*$Q$5)+(SUM(AO48,AN48,AH48,AG48,AA48,Z48,T48,S48,M48,L48,F48,E48)*$Q$6),0)</f>
        <v>0</v>
      </c>
    </row>
    <row r="49" spans="1:37" ht="13.5" thickBot="1" x14ac:dyDescent="0.45"/>
    <row r="50" spans="1:37" x14ac:dyDescent="0.4">
      <c r="A50" s="13" t="s">
        <v>53</v>
      </c>
      <c r="B50" s="14" t="s">
        <v>45</v>
      </c>
      <c r="C50" s="14" t="s">
        <v>46</v>
      </c>
      <c r="D50" s="14" t="s">
        <v>47</v>
      </c>
      <c r="E50" s="14" t="s">
        <v>50</v>
      </c>
      <c r="F50" s="14" t="s">
        <v>51</v>
      </c>
      <c r="G50" s="15" t="s">
        <v>54</v>
      </c>
      <c r="I50" s="13" t="s">
        <v>72</v>
      </c>
      <c r="J50" s="14" t="s">
        <v>45</v>
      </c>
      <c r="K50" s="14" t="s">
        <v>46</v>
      </c>
      <c r="L50" s="14" t="s">
        <v>47</v>
      </c>
      <c r="M50" s="14" t="s">
        <v>50</v>
      </c>
      <c r="N50" s="14" t="s">
        <v>51</v>
      </c>
      <c r="O50" s="15" t="s">
        <v>54</v>
      </c>
    </row>
    <row r="51" spans="1:37" s="3" customFormat="1" x14ac:dyDescent="0.4">
      <c r="A51" s="17" t="s">
        <v>45</v>
      </c>
      <c r="B51" s="57">
        <f>(SUM('Détail Sam'!B10:B13))+((SUM('Détail Sam'!C10:D13))*2)+((SUM('Détail Sam'!E10:F13))*0.5)</f>
        <v>0</v>
      </c>
      <c r="C51" s="57">
        <f>(SUM('Détail Sam'!I10:I13))+((SUM('Détail Sam'!J10:K13))*2)+((SUM('Détail Sam'!L10:M13))*0.5)</f>
        <v>160</v>
      </c>
      <c r="D51" s="57">
        <f>(SUM('Détail Sam'!P10:P13))+((SUM('Détail Sam'!Q10:R13))*2)+((SUM('Détail Sam'!S10:T13))*0.5)</f>
        <v>10</v>
      </c>
      <c r="E51" s="57">
        <f>(SUM('Détail Sam'!W10:W13))+((SUM('Détail Sam'!X10:Y13))*2)+((SUM('Détail Sam'!Z10:AA13))*0.5)</f>
        <v>25</v>
      </c>
      <c r="F51" s="57">
        <f>(SUM('Détail Sam'!AD10:AD13))+((SUM('Détail Sam'!AE10:AF13))*2)+((SUM('Détail Sam'!AG10:AH13))*0.5)</f>
        <v>0</v>
      </c>
      <c r="G51" s="58">
        <f>(SUM('Détail Sam'!AK10:AK13))+((SUM('Détail Sam'!AL10:AM13))*2)+((SUM('Détail Sam'!AN10:AO13))*0.5)</f>
        <v>0</v>
      </c>
      <c r="I51" s="17" t="s">
        <v>45</v>
      </c>
      <c r="J51" s="57">
        <f>(SUM('Détail Sam'!B10:F13))</f>
        <v>0</v>
      </c>
      <c r="K51" s="57">
        <f>(SUM('Détail Sam'!I10:M13))</f>
        <v>163</v>
      </c>
      <c r="L51" s="57">
        <f>(SUM('Détail Sam'!P10:T13))</f>
        <v>10</v>
      </c>
      <c r="M51" s="57">
        <f>(SUM('Détail Sam'!W10:AA13))</f>
        <v>26</v>
      </c>
      <c r="N51" s="57">
        <f>(SUM('Détail Sam'!AD10:AH13))</f>
        <v>0</v>
      </c>
      <c r="O51" s="58">
        <f>(SUM('Détail Sam'!AK10:AO13))</f>
        <v>0</v>
      </c>
    </row>
    <row r="52" spans="1:37" s="3" customFormat="1" x14ac:dyDescent="0.4">
      <c r="A52" s="17" t="s">
        <v>46</v>
      </c>
      <c r="B52" s="57">
        <f>(SUM('Détail Sam'!B17:B20))+((SUM('Détail Sam'!C17:D20))*2)+((SUM('Détail Sam'!E17:F20))*0.5)</f>
        <v>113.5</v>
      </c>
      <c r="C52" s="57">
        <f>(SUM('Détail Sam'!I17:I20))+((SUM('Détail Sam'!J17:K20))*2)+((SUM('Détail Sam'!L17:M20))*0.5)</f>
        <v>25</v>
      </c>
      <c r="D52" s="57">
        <f>(SUM('Détail Sam'!P17:P20))+((SUM('Détail Sam'!Q17:R20))*2)+((SUM('Détail Sam'!S17:T20))*0.5)</f>
        <v>46</v>
      </c>
      <c r="E52" s="57">
        <f>(SUM('Détail Sam'!W17:W20))+((SUM('Détail Sam'!X17:Y20))*2)+((SUM('Détail Sam'!Z17:AA20))*0.5)</f>
        <v>798</v>
      </c>
      <c r="F52" s="57">
        <f>(SUM('Détail Sam'!AD17:AD20))+((SUM('Détail Sam'!AE17:AF20))*2)+((SUM('Détail Sam'!AG17:AH20))*0.5)</f>
        <v>0</v>
      </c>
      <c r="G52" s="58">
        <f>(SUM('Détail Sam'!AK17:AK20))+((SUM('Détail Sam'!AL17:AM20))*2)+((SUM('Détail Sam'!AN17:AO20))*0.5)</f>
        <v>0</v>
      </c>
      <c r="I52" s="17" t="s">
        <v>46</v>
      </c>
      <c r="J52" s="57">
        <f>(SUM('Détail Sam'!B17:F20))</f>
        <v>113</v>
      </c>
      <c r="K52" s="57">
        <f>(SUM('Détail Sam'!I17:M20))</f>
        <v>25</v>
      </c>
      <c r="L52" s="57">
        <f>(SUM('Détail Sam'!P17:T20))</f>
        <v>46</v>
      </c>
      <c r="M52" s="57">
        <f>(SUM('Détail Sam'!W17:AA20))</f>
        <v>801</v>
      </c>
      <c r="N52" s="57">
        <f>(SUM('Détail Sam'!AD17:AH20))</f>
        <v>0</v>
      </c>
      <c r="O52" s="58">
        <f>(SUM('Détail Sam'!AK17:AO20))</f>
        <v>0</v>
      </c>
    </row>
    <row r="53" spans="1:37" s="3" customFormat="1" x14ac:dyDescent="0.4">
      <c r="A53" s="17" t="s">
        <v>47</v>
      </c>
      <c r="B53" s="57">
        <f>(SUM('Détail Sam'!B24:B27))+((SUM('Détail Sam'!C24:D27))*2)+((SUM('Détail Sam'!E24:F27))*0.5)</f>
        <v>9</v>
      </c>
      <c r="C53" s="57">
        <f>(SUM('Détail Sam'!I24:I27))+((SUM('Détail Sam'!J24:K27))*2)+((SUM('Détail Sam'!L24:M27))*0.5)</f>
        <v>26.5</v>
      </c>
      <c r="D53" s="57">
        <f>(SUM('Détail Sam'!P24:P27))+((SUM('Détail Sam'!Q24:R27))*2)+((SUM('Détail Sam'!S24:T27))*0.5)</f>
        <v>0</v>
      </c>
      <c r="E53" s="57">
        <f>(SUM('Détail Sam'!W24:W27))+((SUM('Détail Sam'!X24:Y27))*2)+((SUM('Détail Sam'!Z24:AA27))*0.5)</f>
        <v>25</v>
      </c>
      <c r="F53" s="57">
        <f>(SUM('Détail Sam'!AD24:AD27))+((SUM('Détail Sam'!AE24:AF27))*2)+((SUM('Détail Sam'!AG24:AH27))*0.5)</f>
        <v>0</v>
      </c>
      <c r="G53" s="58">
        <f>(SUM('Détail Sam'!AK24:AK27))+((SUM('Détail Sam'!AL24:AM27))*2)+((SUM('Détail Sam'!AN24:AO27))*0.5)</f>
        <v>0</v>
      </c>
      <c r="I53" s="17" t="s">
        <v>47</v>
      </c>
      <c r="J53" s="57">
        <f>(SUM('Détail Sam'!B24:F27))</f>
        <v>9</v>
      </c>
      <c r="K53" s="57">
        <f>(SUM('Détail Sam'!I24:M27))</f>
        <v>25</v>
      </c>
      <c r="L53" s="57">
        <f>(SUM('Détail Sam'!P24:T27))</f>
        <v>0</v>
      </c>
      <c r="M53" s="57">
        <f>(SUM('Détail Sam'!W24:AA27))</f>
        <v>25</v>
      </c>
      <c r="N53" s="57">
        <f>(SUM('Détail Sam'!AD24:AH27))</f>
        <v>0</v>
      </c>
      <c r="O53" s="58">
        <f>(SUM('Détail Sam'!AK24:AO27))</f>
        <v>0</v>
      </c>
    </row>
    <row r="54" spans="1:37" s="3" customFormat="1" x14ac:dyDescent="0.4">
      <c r="A54" s="17" t="s">
        <v>50</v>
      </c>
      <c r="B54" s="57">
        <f>(SUM('Détail Sam'!B31:B34))+((SUM('Détail Sam'!C31:D34))*2)+((SUM('Détail Sam'!E31:F34))*0.5)</f>
        <v>60</v>
      </c>
      <c r="C54" s="57">
        <f>(SUM('Détail Sam'!I31:I34))+((SUM('Détail Sam'!J31:K34))*2)+((SUM('Détail Sam'!L31:M34))*0.5)</f>
        <v>852</v>
      </c>
      <c r="D54" s="57">
        <f>(SUM('Détail Sam'!P31:P34))+((SUM('Détail Sam'!Q31:R34))*2)+((SUM('Détail Sam'!S31:T34))*0.5)</f>
        <v>40</v>
      </c>
      <c r="E54" s="57">
        <f>(SUM('Détail Sam'!W31:W34))+((SUM('Détail Sam'!X31:Y34))*2)+((SUM('Détail Sam'!Z31:AA34))*0.5)</f>
        <v>4</v>
      </c>
      <c r="F54" s="57">
        <f>(SUM('Détail Sam'!AD31:AD34))+((SUM('Détail Sam'!AE31:AF34))*2)+((SUM('Détail Sam'!AG31:AH34))*0.5)</f>
        <v>0</v>
      </c>
      <c r="G54" s="58">
        <f>(SUM('Détail Sam'!AK31:AK34))+((SUM('Détail Sam'!AL31:AM34))*2)+((SUM('Détail Sam'!AN31:AO34))*0.5)</f>
        <v>0</v>
      </c>
      <c r="I54" s="17" t="s">
        <v>50</v>
      </c>
      <c r="J54" s="57">
        <f>(SUM('Détail Sam'!B31:F34))</f>
        <v>61</v>
      </c>
      <c r="K54" s="57">
        <f>(SUM('Détail Sam'!I31:M34))</f>
        <v>854</v>
      </c>
      <c r="L54" s="57">
        <f>(SUM('Détail Sam'!P31:T34))</f>
        <v>40</v>
      </c>
      <c r="M54" s="57">
        <f>(SUM('Détail Sam'!W31:AA34))</f>
        <v>4</v>
      </c>
      <c r="N54" s="57">
        <f>(SUM('Détail Sam'!AD31:AH34))</f>
        <v>0</v>
      </c>
      <c r="O54" s="58">
        <f>(SUM('Détail Sam'!AK31:AO34))</f>
        <v>0</v>
      </c>
    </row>
    <row r="55" spans="1:37" s="3" customFormat="1" x14ac:dyDescent="0.4">
      <c r="A55" s="17" t="s">
        <v>51</v>
      </c>
      <c r="B55" s="57">
        <f>(SUM('Détail Sam'!B38:B41))+((SUM('Détail Sam'!C38:D41))*2)+((SUM('Détail Sam'!E38:F41))*0.5)</f>
        <v>0</v>
      </c>
      <c r="C55" s="57">
        <f>(SUM('Détail Sam'!I38:I41))+((SUM('Détail Sam'!J38:K41))*2)+((SUM('Détail Sam'!L38:M41))*0.5)</f>
        <v>0</v>
      </c>
      <c r="D55" s="57">
        <f>(SUM('Détail Sam'!P38:P41))+((SUM('Détail Sam'!Q38:R41))*2)+((SUM('Détail Sam'!S38:T41))*0.5)</f>
        <v>0</v>
      </c>
      <c r="E55" s="57">
        <f>(SUM('Détail Sam'!W38:W41))+((SUM('Détail Sam'!X38:Y41))*2)+((SUM('Détail Sam'!Z38:AA41))*0.5)</f>
        <v>0</v>
      </c>
      <c r="F55" s="57">
        <f>(SUM('Détail Sam'!AD38:AD41))+((SUM('Détail Sam'!AE38:AF41))*2)+((SUM('Détail Sam'!AG38:AH41))*0.5)</f>
        <v>0</v>
      </c>
      <c r="G55" s="58">
        <f>(SUM('Détail Sam'!AK38:AK41))+((SUM('Détail Sam'!AL38:AM41))*2)+((SUM('Détail Sam'!AN38:AO41))*0.5)</f>
        <v>0</v>
      </c>
      <c r="I55" s="17" t="s">
        <v>51</v>
      </c>
      <c r="J55" s="57">
        <f>(SUM('Détail Sam'!B38:F41))</f>
        <v>0</v>
      </c>
      <c r="K55" s="57">
        <f>(SUM('Détail Sam'!I38:M41))</f>
        <v>0</v>
      </c>
      <c r="L55" s="57">
        <f>(SUM('Détail Sam'!P38:T41))</f>
        <v>0</v>
      </c>
      <c r="M55" s="57">
        <f>(SUM('Détail Sam'!W38:AA41))</f>
        <v>0</v>
      </c>
      <c r="N55" s="57">
        <f>(SUM('Détail Sam'!AD38:AH41))</f>
        <v>0</v>
      </c>
      <c r="O55" s="58">
        <f>(SUM('Détail Sam'!AK38:AO41))</f>
        <v>0</v>
      </c>
    </row>
    <row r="56" spans="1:37" s="3" customFormat="1" ht="13.5" thickBot="1" x14ac:dyDescent="0.45">
      <c r="A56" s="19" t="s">
        <v>54</v>
      </c>
      <c r="B56" s="59">
        <f>(SUM('Détail Sam'!B45:B48))+((SUM('Détail Sam'!C45:D48))*2)+((SUM('Détail Sam'!E45:F48))*0.5)</f>
        <v>0</v>
      </c>
      <c r="C56" s="59">
        <f>(SUM('Détail Sam'!I45:I48))+((SUM('Détail Sam'!J45:K48))*2)+((SUM('Détail Sam'!L45:M48))*0.5)</f>
        <v>0</v>
      </c>
      <c r="D56" s="59">
        <f>(SUM('Détail Sam'!P45:P48))+((SUM('Détail Sam'!Q45:R48))*2)+((SUM('Détail Sam'!S45:T48))*0.5)</f>
        <v>0</v>
      </c>
      <c r="E56" s="59">
        <f>(SUM('Détail Sam'!W45:W48))+((SUM('Détail Sam'!X45:Y48))*2)+((SUM('Détail Sam'!Z45:AA48))*0.5)</f>
        <v>0</v>
      </c>
      <c r="F56" s="59">
        <f>(SUM('Détail Sam'!AD45:AD48))+((SUM('Détail Sam'!AE45:AF48))*2)+((SUM('Détail Sam'!AG45:AH48))*0.5)</f>
        <v>0</v>
      </c>
      <c r="G56" s="60">
        <f>(SUM('Détail Sam'!AK45:AK48))+((SUM('Détail Sam'!AL45:AM48))*2)+((SUM('Détail Sam'!AN45:AO48))*0.5)</f>
        <v>0</v>
      </c>
      <c r="H56" s="1"/>
      <c r="I56" s="19" t="s">
        <v>54</v>
      </c>
      <c r="J56" s="59">
        <f>(SUM('Détail Sam'!B45:F48))</f>
        <v>0</v>
      </c>
      <c r="K56" s="59">
        <f>(SUM('Détail Sam'!I45:M48))</f>
        <v>0</v>
      </c>
      <c r="L56" s="59">
        <f>(SUM('Détail Sam'!P45:T48))</f>
        <v>0</v>
      </c>
      <c r="M56" s="59">
        <f>(SUM('Détail Sam'!W45:AA48))</f>
        <v>0</v>
      </c>
      <c r="N56" s="59">
        <f>(SUM('Détail Sam'!AD45:AH48))</f>
        <v>0</v>
      </c>
      <c r="O56" s="60">
        <f>(SUM('Détail Sam'!AK45:AO48))</f>
        <v>0</v>
      </c>
      <c r="AH56" s="1"/>
      <c r="AI56" s="1"/>
      <c r="AJ56" s="1"/>
      <c r="AK56" s="1"/>
    </row>
    <row r="57" spans="1:37" ht="13.5" thickBot="1" x14ac:dyDescent="0.45"/>
    <row r="58" spans="1:37" ht="26.25" x14ac:dyDescent="0.4">
      <c r="A58" s="13" t="s">
        <v>6</v>
      </c>
      <c r="B58" s="14" t="s">
        <v>45</v>
      </c>
      <c r="C58" s="14" t="s">
        <v>46</v>
      </c>
      <c r="D58" s="14" t="s">
        <v>47</v>
      </c>
      <c r="E58" s="14" t="s">
        <v>50</v>
      </c>
      <c r="F58" s="14" t="s">
        <v>51</v>
      </c>
      <c r="G58" s="15" t="s">
        <v>54</v>
      </c>
      <c r="I58" s="13" t="s">
        <v>77</v>
      </c>
      <c r="J58" s="14" t="s">
        <v>45</v>
      </c>
      <c r="K58" s="14" t="s">
        <v>46</v>
      </c>
      <c r="L58" s="14" t="s">
        <v>47</v>
      </c>
      <c r="M58" s="14" t="s">
        <v>50</v>
      </c>
      <c r="N58" s="14" t="s">
        <v>51</v>
      </c>
      <c r="O58" s="15" t="s">
        <v>54</v>
      </c>
    </row>
    <row r="59" spans="1:37" x14ac:dyDescent="0.4">
      <c r="A59" s="17" t="s">
        <v>45</v>
      </c>
      <c r="B59" s="57">
        <f>(SUM('Détail Sam'!B10:B13))</f>
        <v>0</v>
      </c>
      <c r="C59" s="57">
        <f>(SUM('Détail Sam'!I10:I13))</f>
        <v>157</v>
      </c>
      <c r="D59" s="57">
        <f>(SUM('Détail Sam'!P10:P13))</f>
        <v>10</v>
      </c>
      <c r="E59" s="57">
        <f>(SUM('Détail Sam'!W10:W13))</f>
        <v>21</v>
      </c>
      <c r="F59" s="57">
        <f>(SUM('Détail Sam'!AD10:AD13))</f>
        <v>0</v>
      </c>
      <c r="G59" s="58">
        <f>(SUM('Détail Sam'!AK10:AK13))</f>
        <v>0</v>
      </c>
      <c r="I59" s="17" t="s">
        <v>45</v>
      </c>
      <c r="J59" s="57">
        <f t="shared" ref="J59:M64" si="0">B59</f>
        <v>0</v>
      </c>
      <c r="K59" s="57">
        <f t="shared" si="0"/>
        <v>157</v>
      </c>
      <c r="L59" s="57">
        <f t="shared" si="0"/>
        <v>10</v>
      </c>
      <c r="M59" s="57">
        <f t="shared" si="0"/>
        <v>21</v>
      </c>
      <c r="N59" s="57">
        <f t="shared" ref="N59:N64" si="1">F59</f>
        <v>0</v>
      </c>
      <c r="O59" s="58">
        <f t="shared" ref="O59:O64" si="2">G59</f>
        <v>0</v>
      </c>
    </row>
    <row r="60" spans="1:37" x14ac:dyDescent="0.4">
      <c r="A60" s="17" t="s">
        <v>46</v>
      </c>
      <c r="B60" s="57">
        <f>(SUM('Détail Sam'!B17:B20))</f>
        <v>111</v>
      </c>
      <c r="C60" s="57">
        <f>(SUM('Détail Sam'!I17:I20))</f>
        <v>25</v>
      </c>
      <c r="D60" s="57">
        <f>(SUM('Détail Sam'!P17:P20))</f>
        <v>46</v>
      </c>
      <c r="E60" s="57">
        <f>(SUM('Détail Sam'!W17:W20))</f>
        <v>780</v>
      </c>
      <c r="F60" s="57">
        <f>(SUM('Détail Sam'!AD17:AD20))</f>
        <v>0</v>
      </c>
      <c r="G60" s="58">
        <f>(SUM('Détail Sam'!AK17:AK20))</f>
        <v>0</v>
      </c>
      <c r="I60" s="17" t="s">
        <v>46</v>
      </c>
      <c r="J60" s="57">
        <f t="shared" si="0"/>
        <v>111</v>
      </c>
      <c r="K60" s="57">
        <f t="shared" si="0"/>
        <v>25</v>
      </c>
      <c r="L60" s="57">
        <f t="shared" si="0"/>
        <v>46</v>
      </c>
      <c r="M60" s="57">
        <f t="shared" si="0"/>
        <v>780</v>
      </c>
      <c r="N60" s="57">
        <f t="shared" si="1"/>
        <v>0</v>
      </c>
      <c r="O60" s="58">
        <f t="shared" si="2"/>
        <v>0</v>
      </c>
    </row>
    <row r="61" spans="1:37" x14ac:dyDescent="0.4">
      <c r="A61" s="17" t="s">
        <v>47</v>
      </c>
      <c r="B61" s="57">
        <f>(SUM('Détail Sam'!B24:B27))</f>
        <v>9</v>
      </c>
      <c r="C61" s="57">
        <f>(SUM('Détail Sam'!I24:I27))</f>
        <v>22</v>
      </c>
      <c r="D61" s="57">
        <f>(SUM('Détail Sam'!P24:P27))</f>
        <v>0</v>
      </c>
      <c r="E61" s="57">
        <f>(SUM('Détail Sam'!W24:W27))</f>
        <v>25</v>
      </c>
      <c r="F61" s="57">
        <f>(SUM('Détail Sam'!AD24:AD27))</f>
        <v>0</v>
      </c>
      <c r="G61" s="58">
        <f>(SUM('Détail Sam'!AK24:AK27))</f>
        <v>0</v>
      </c>
      <c r="I61" s="17" t="s">
        <v>47</v>
      </c>
      <c r="J61" s="57">
        <f t="shared" si="0"/>
        <v>9</v>
      </c>
      <c r="K61" s="57">
        <f t="shared" si="0"/>
        <v>22</v>
      </c>
      <c r="L61" s="57">
        <f t="shared" si="0"/>
        <v>0</v>
      </c>
      <c r="M61" s="57">
        <f t="shared" si="0"/>
        <v>25</v>
      </c>
      <c r="N61" s="57">
        <f t="shared" si="1"/>
        <v>0</v>
      </c>
      <c r="O61" s="58">
        <f t="shared" si="2"/>
        <v>0</v>
      </c>
    </row>
    <row r="62" spans="1:37" x14ac:dyDescent="0.4">
      <c r="A62" s="17" t="s">
        <v>50</v>
      </c>
      <c r="B62" s="57">
        <f>(SUM('Détail Sam'!B31:B34))</f>
        <v>59</v>
      </c>
      <c r="C62" s="57">
        <f>(SUM('Détail Sam'!I31:I34))</f>
        <v>832</v>
      </c>
      <c r="D62" s="57">
        <f>(SUM('Détail Sam'!P31:P34))</f>
        <v>40</v>
      </c>
      <c r="E62" s="57">
        <f>(SUM('Détail Sam'!W31:W34))</f>
        <v>4</v>
      </c>
      <c r="F62" s="57">
        <f>(SUM('Détail Sam'!AD31:AD34))</f>
        <v>0</v>
      </c>
      <c r="G62" s="58">
        <f>(SUM('Détail Sam'!AK31:AK34))</f>
        <v>0</v>
      </c>
      <c r="I62" s="17" t="s">
        <v>50</v>
      </c>
      <c r="J62" s="57">
        <f t="shared" si="0"/>
        <v>59</v>
      </c>
      <c r="K62" s="57">
        <f t="shared" si="0"/>
        <v>832</v>
      </c>
      <c r="L62" s="57">
        <f t="shared" si="0"/>
        <v>40</v>
      </c>
      <c r="M62" s="57">
        <f t="shared" si="0"/>
        <v>4</v>
      </c>
      <c r="N62" s="57">
        <f t="shared" si="1"/>
        <v>0</v>
      </c>
      <c r="O62" s="58">
        <f t="shared" si="2"/>
        <v>0</v>
      </c>
    </row>
    <row r="63" spans="1:37" x14ac:dyDescent="0.4">
      <c r="A63" s="17" t="s">
        <v>51</v>
      </c>
      <c r="B63" s="57">
        <f>(SUM('Détail Sam'!B38:B41))</f>
        <v>0</v>
      </c>
      <c r="C63" s="57">
        <f>(SUM('Détail Sam'!I38:I41))</f>
        <v>0</v>
      </c>
      <c r="D63" s="57">
        <f>(SUM('Détail Sam'!P38:P41))</f>
        <v>0</v>
      </c>
      <c r="E63" s="57">
        <f>(SUM('Détail Sam'!W38:W41))</f>
        <v>0</v>
      </c>
      <c r="F63" s="57">
        <f>(SUM('Détail Sam'!AD38:AD41))</f>
        <v>0</v>
      </c>
      <c r="G63" s="58">
        <f>(SUM('Détail Sam'!AK38:AK41))</f>
        <v>0</v>
      </c>
      <c r="I63" s="17" t="s">
        <v>51</v>
      </c>
      <c r="J63" s="57">
        <f t="shared" si="0"/>
        <v>0</v>
      </c>
      <c r="K63" s="57">
        <f t="shared" si="0"/>
        <v>0</v>
      </c>
      <c r="L63" s="57">
        <f t="shared" si="0"/>
        <v>0</v>
      </c>
      <c r="M63" s="57">
        <f t="shared" si="0"/>
        <v>0</v>
      </c>
      <c r="N63" s="57">
        <f t="shared" si="1"/>
        <v>0</v>
      </c>
      <c r="O63" s="58">
        <f t="shared" si="2"/>
        <v>0</v>
      </c>
    </row>
    <row r="64" spans="1:37" ht="13.5" thickBot="1" x14ac:dyDescent="0.45">
      <c r="A64" s="19" t="s">
        <v>54</v>
      </c>
      <c r="B64" s="59">
        <f>(SUM('Détail Sam'!B45:B48))</f>
        <v>0</v>
      </c>
      <c r="C64" s="59">
        <f>(SUM('Détail Sam'!I45:I48))</f>
        <v>0</v>
      </c>
      <c r="D64" s="59">
        <f>(SUM('Détail Sam'!P45:P48))</f>
        <v>0</v>
      </c>
      <c r="E64" s="59">
        <f>(SUM('Détail Sam'!W45:W48))</f>
        <v>0</v>
      </c>
      <c r="F64" s="59">
        <f>(SUM('Détail Sam'!AD45:AD48))</f>
        <v>0</v>
      </c>
      <c r="G64" s="60">
        <f>(SUM('Détail Sam'!AK45:AK48))</f>
        <v>0</v>
      </c>
      <c r="I64" s="19" t="s">
        <v>54</v>
      </c>
      <c r="J64" s="59">
        <f t="shared" si="0"/>
        <v>0</v>
      </c>
      <c r="K64" s="59">
        <f t="shared" si="0"/>
        <v>0</v>
      </c>
      <c r="L64" s="59">
        <f t="shared" si="0"/>
        <v>0</v>
      </c>
      <c r="M64" s="59">
        <f t="shared" si="0"/>
        <v>0</v>
      </c>
      <c r="N64" s="59">
        <f t="shared" si="1"/>
        <v>0</v>
      </c>
      <c r="O64" s="60">
        <f t="shared" si="2"/>
        <v>0</v>
      </c>
    </row>
    <row r="65" spans="1:15" ht="13.5" thickBot="1" x14ac:dyDescent="0.45"/>
    <row r="66" spans="1:15" ht="26.25" x14ac:dyDescent="0.4">
      <c r="A66" s="13" t="s">
        <v>7</v>
      </c>
      <c r="B66" s="14" t="s">
        <v>45</v>
      </c>
      <c r="C66" s="14" t="s">
        <v>46</v>
      </c>
      <c r="D66" s="14" t="s">
        <v>47</v>
      </c>
      <c r="E66" s="14" t="s">
        <v>50</v>
      </c>
      <c r="F66" s="14" t="s">
        <v>51</v>
      </c>
      <c r="G66" s="15" t="s">
        <v>54</v>
      </c>
      <c r="I66" s="13" t="s">
        <v>76</v>
      </c>
      <c r="J66" s="14" t="s">
        <v>45</v>
      </c>
      <c r="K66" s="14" t="s">
        <v>46</v>
      </c>
      <c r="L66" s="14" t="s">
        <v>47</v>
      </c>
      <c r="M66" s="14" t="s">
        <v>50</v>
      </c>
      <c r="N66" s="14" t="s">
        <v>51</v>
      </c>
      <c r="O66" s="15" t="s">
        <v>54</v>
      </c>
    </row>
    <row r="67" spans="1:15" x14ac:dyDescent="0.4">
      <c r="A67" s="17" t="s">
        <v>45</v>
      </c>
      <c r="B67" s="57">
        <f>(SUM(((SUM('Détail Sam'!C10:C13))*2)))</f>
        <v>0</v>
      </c>
      <c r="C67" s="57">
        <f>(SUM(((SUM('Détail Sam'!J10:J13))*2)))</f>
        <v>0</v>
      </c>
      <c r="D67" s="57">
        <f>(SUM(((SUM('Détail Sam'!Q10:Q13))*2)))</f>
        <v>0</v>
      </c>
      <c r="E67" s="57">
        <f>(SUM(((SUM('Détail Sam'!X10:X13))*2)))</f>
        <v>2</v>
      </c>
      <c r="F67" s="57">
        <f>(SUM(((SUM('Détail Sam'!AE10:AE13))*2)))</f>
        <v>0</v>
      </c>
      <c r="G67" s="58">
        <f>(SUM(((SUM('Détail Sam'!AL10:AL13))*2)))</f>
        <v>0</v>
      </c>
      <c r="I67" s="17" t="s">
        <v>45</v>
      </c>
      <c r="J67" s="57">
        <f t="shared" ref="J67:M72" si="3">B67/2</f>
        <v>0</v>
      </c>
      <c r="K67" s="57">
        <f t="shared" si="3"/>
        <v>0</v>
      </c>
      <c r="L67" s="57">
        <f t="shared" si="3"/>
        <v>0</v>
      </c>
      <c r="M67" s="57">
        <f t="shared" si="3"/>
        <v>1</v>
      </c>
      <c r="N67" s="57">
        <f t="shared" ref="N67:N72" si="4">F67/2</f>
        <v>0</v>
      </c>
      <c r="O67" s="58">
        <f t="shared" ref="O67:O72" si="5">G67/2</f>
        <v>0</v>
      </c>
    </row>
    <row r="68" spans="1:15" x14ac:dyDescent="0.4">
      <c r="A68" s="17" t="s">
        <v>46</v>
      </c>
      <c r="B68" s="57">
        <f>(SUM(((SUM('Détail Sam'!C17:C20))*2)))</f>
        <v>2</v>
      </c>
      <c r="C68" s="57">
        <f>(SUM(((SUM('Détail Sam'!J17:J20))*2)))</f>
        <v>0</v>
      </c>
      <c r="D68" s="57">
        <f>(SUM(((SUM('Détail Sam'!Q17:Q20))*2)))</f>
        <v>0</v>
      </c>
      <c r="E68" s="57">
        <f>(SUM(((SUM('Détail Sam'!X17:X20))*2)))</f>
        <v>0</v>
      </c>
      <c r="F68" s="57">
        <f>(SUM(((SUM('Détail Sam'!AE17:AE20))*2)))</f>
        <v>0</v>
      </c>
      <c r="G68" s="58">
        <f>(SUM(((SUM('Détail Sam'!AL17:AL20))*2)))</f>
        <v>0</v>
      </c>
      <c r="I68" s="17" t="s">
        <v>46</v>
      </c>
      <c r="J68" s="57">
        <f t="shared" si="3"/>
        <v>1</v>
      </c>
      <c r="K68" s="57">
        <f t="shared" si="3"/>
        <v>0</v>
      </c>
      <c r="L68" s="57">
        <f t="shared" si="3"/>
        <v>0</v>
      </c>
      <c r="M68" s="57">
        <f t="shared" si="3"/>
        <v>0</v>
      </c>
      <c r="N68" s="57">
        <f t="shared" si="4"/>
        <v>0</v>
      </c>
      <c r="O68" s="58">
        <f t="shared" si="5"/>
        <v>0</v>
      </c>
    </row>
    <row r="69" spans="1:15" x14ac:dyDescent="0.4">
      <c r="A69" s="17" t="s">
        <v>47</v>
      </c>
      <c r="B69" s="57">
        <f>(SUM(((SUM('Détail Sam'!C24:C27))*2)))</f>
        <v>0</v>
      </c>
      <c r="C69" s="57">
        <f>(SUM(((SUM('Détail Sam'!J24:J27))*2)))</f>
        <v>4</v>
      </c>
      <c r="D69" s="57">
        <f>(SUM(((SUM('Détail Sam'!Q24:Q27))*2)))</f>
        <v>0</v>
      </c>
      <c r="E69" s="57">
        <f>(SUM(((SUM('Détail Sam'!X24:X27))*2)))</f>
        <v>0</v>
      </c>
      <c r="F69" s="57">
        <f>(SUM(((SUM('Détail Sam'!AE24:AE27))*2)))</f>
        <v>0</v>
      </c>
      <c r="G69" s="58">
        <f>(SUM(((SUM('Détail Sam'!AL24:AL27))*2)))</f>
        <v>0</v>
      </c>
      <c r="I69" s="17" t="s">
        <v>47</v>
      </c>
      <c r="J69" s="57">
        <f t="shared" si="3"/>
        <v>0</v>
      </c>
      <c r="K69" s="57">
        <f t="shared" si="3"/>
        <v>2</v>
      </c>
      <c r="L69" s="57">
        <f t="shared" si="3"/>
        <v>0</v>
      </c>
      <c r="M69" s="57">
        <f t="shared" si="3"/>
        <v>0</v>
      </c>
      <c r="N69" s="57">
        <f t="shared" si="4"/>
        <v>0</v>
      </c>
      <c r="O69" s="58">
        <f t="shared" si="5"/>
        <v>0</v>
      </c>
    </row>
    <row r="70" spans="1:15" x14ac:dyDescent="0.4">
      <c r="A70" s="17" t="s">
        <v>50</v>
      </c>
      <c r="B70" s="57">
        <f>(SUM(((SUM('Détail Sam'!C31:C34))*2)))</f>
        <v>0</v>
      </c>
      <c r="C70" s="57">
        <f>(SUM(((SUM('Détail Sam'!J31:J34))*2)))</f>
        <v>4</v>
      </c>
      <c r="D70" s="57">
        <f>(SUM(((SUM('Détail Sam'!Q31:Q34))*2)))</f>
        <v>0</v>
      </c>
      <c r="E70" s="57">
        <f>(SUM(((SUM('Détail Sam'!X31:X34))*2)))</f>
        <v>0</v>
      </c>
      <c r="F70" s="57">
        <f>(SUM(((SUM('Détail Sam'!AE31:AE34))*2)))</f>
        <v>0</v>
      </c>
      <c r="G70" s="58">
        <f>(SUM(((SUM('Détail Sam'!AL31:AL34))*2)))</f>
        <v>0</v>
      </c>
      <c r="I70" s="17" t="s">
        <v>50</v>
      </c>
      <c r="J70" s="57">
        <f t="shared" si="3"/>
        <v>0</v>
      </c>
      <c r="K70" s="57">
        <f t="shared" si="3"/>
        <v>2</v>
      </c>
      <c r="L70" s="57">
        <f t="shared" si="3"/>
        <v>0</v>
      </c>
      <c r="M70" s="57">
        <f t="shared" si="3"/>
        <v>0</v>
      </c>
      <c r="N70" s="57">
        <f t="shared" si="4"/>
        <v>0</v>
      </c>
      <c r="O70" s="58">
        <f t="shared" si="5"/>
        <v>0</v>
      </c>
    </row>
    <row r="71" spans="1:15" x14ac:dyDescent="0.4">
      <c r="A71" s="17" t="s">
        <v>51</v>
      </c>
      <c r="B71" s="57">
        <f>(SUM(((SUM('Détail Sam'!C38:C41))*2)))</f>
        <v>0</v>
      </c>
      <c r="C71" s="57">
        <f>(SUM(((SUM('Détail Sam'!J38:J41))*2)))</f>
        <v>0</v>
      </c>
      <c r="D71" s="57">
        <f>(SUM(((SUM('Détail Sam'!Q38:Q41))*2)))</f>
        <v>0</v>
      </c>
      <c r="E71" s="57">
        <f>(SUM(((SUM('Détail Sam'!X38:X41))*2)))</f>
        <v>0</v>
      </c>
      <c r="F71" s="57">
        <f>(SUM(((SUM('Détail Sam'!AE38:AE41))*2)))</f>
        <v>0</v>
      </c>
      <c r="G71" s="58">
        <f>(SUM(((SUM('Détail Sam'!AL38:AL41))*2)))</f>
        <v>0</v>
      </c>
      <c r="I71" s="17" t="s">
        <v>51</v>
      </c>
      <c r="J71" s="57">
        <f t="shared" si="3"/>
        <v>0</v>
      </c>
      <c r="K71" s="57">
        <f t="shared" si="3"/>
        <v>0</v>
      </c>
      <c r="L71" s="57">
        <f t="shared" si="3"/>
        <v>0</v>
      </c>
      <c r="M71" s="57">
        <f t="shared" si="3"/>
        <v>0</v>
      </c>
      <c r="N71" s="57">
        <f t="shared" si="4"/>
        <v>0</v>
      </c>
      <c r="O71" s="58">
        <f t="shared" si="5"/>
        <v>0</v>
      </c>
    </row>
    <row r="72" spans="1:15" ht="13.5" thickBot="1" x14ac:dyDescent="0.45">
      <c r="A72" s="19" t="s">
        <v>54</v>
      </c>
      <c r="B72" s="59">
        <f>(SUM(((SUM('Détail Sam'!C45:C48))*2)))</f>
        <v>0</v>
      </c>
      <c r="C72" s="59">
        <f>(SUM(((SUM('Détail Sam'!J45:J48))*2)))</f>
        <v>0</v>
      </c>
      <c r="D72" s="59">
        <f>(SUM(((SUM('Détail Sam'!Q45:Q48))*2)))</f>
        <v>0</v>
      </c>
      <c r="E72" s="59">
        <f>(SUM(((SUM('Détail Sam'!X45:X48))*2)))</f>
        <v>0</v>
      </c>
      <c r="F72" s="59">
        <f>(SUM(((SUM('Détail Sam'!AE45:AE48))*2)))</f>
        <v>0</v>
      </c>
      <c r="G72" s="60">
        <f>(SUM(((SUM('Détail Sam'!AL45:AL48))*2)))</f>
        <v>0</v>
      </c>
      <c r="I72" s="19" t="s">
        <v>54</v>
      </c>
      <c r="J72" s="59">
        <f t="shared" si="3"/>
        <v>0</v>
      </c>
      <c r="K72" s="59">
        <f t="shared" si="3"/>
        <v>0</v>
      </c>
      <c r="L72" s="59">
        <f t="shared" si="3"/>
        <v>0</v>
      </c>
      <c r="M72" s="59">
        <f t="shared" si="3"/>
        <v>0</v>
      </c>
      <c r="N72" s="59">
        <f t="shared" si="4"/>
        <v>0</v>
      </c>
      <c r="O72" s="60">
        <f t="shared" si="5"/>
        <v>0</v>
      </c>
    </row>
    <row r="73" spans="1:15" ht="13.5" thickBot="1" x14ac:dyDescent="0.45"/>
    <row r="74" spans="1:15" ht="26.25" x14ac:dyDescent="0.4">
      <c r="A74" s="13" t="s">
        <v>65</v>
      </c>
      <c r="B74" s="14" t="s">
        <v>45</v>
      </c>
      <c r="C74" s="14" t="s">
        <v>46</v>
      </c>
      <c r="D74" s="14" t="s">
        <v>47</v>
      </c>
      <c r="E74" s="14" t="s">
        <v>50</v>
      </c>
      <c r="F74" s="14" t="s">
        <v>51</v>
      </c>
      <c r="G74" s="15" t="s">
        <v>54</v>
      </c>
      <c r="I74" s="13" t="s">
        <v>75</v>
      </c>
      <c r="J74" s="14" t="s">
        <v>45</v>
      </c>
      <c r="K74" s="14" t="s">
        <v>46</v>
      </c>
      <c r="L74" s="14" t="s">
        <v>47</v>
      </c>
      <c r="M74" s="14" t="s">
        <v>50</v>
      </c>
      <c r="N74" s="14" t="s">
        <v>51</v>
      </c>
      <c r="O74" s="15" t="s">
        <v>54</v>
      </c>
    </row>
    <row r="75" spans="1:15" x14ac:dyDescent="0.4">
      <c r="A75" s="17" t="s">
        <v>45</v>
      </c>
      <c r="B75" s="57">
        <f>(SUM(((SUM('Détail Sam'!D10:D13))*2)))</f>
        <v>0</v>
      </c>
      <c r="C75" s="57">
        <f>(SUM(((SUM('Détail Sam'!K10:K13))*2)))</f>
        <v>0</v>
      </c>
      <c r="D75" s="57">
        <f>(SUM(((SUM('Détail Sam'!R10:R13))*2)))</f>
        <v>0</v>
      </c>
      <c r="E75" s="57">
        <f>(SUM(((SUM('Détail Sam'!Y10:Y13))*2)))</f>
        <v>0</v>
      </c>
      <c r="F75" s="57">
        <f>(SUM(((SUM('Détail Sam'!AF10:AF13))*2)))</f>
        <v>0</v>
      </c>
      <c r="G75" s="58">
        <f>(SUM(((SUM('Détail Sam'!AM10:AM13))*2)))</f>
        <v>0</v>
      </c>
      <c r="I75" s="17" t="s">
        <v>45</v>
      </c>
      <c r="J75" s="57">
        <f t="shared" ref="J75:J80" si="6">B75/2</f>
        <v>0</v>
      </c>
      <c r="K75" s="57">
        <f t="shared" ref="K75:K80" si="7">C75/2</f>
        <v>0</v>
      </c>
      <c r="L75" s="57">
        <f t="shared" ref="L75:L80" si="8">D75/2</f>
        <v>0</v>
      </c>
      <c r="M75" s="57">
        <f t="shared" ref="M75:M80" si="9">E75/2</f>
        <v>0</v>
      </c>
      <c r="N75" s="57">
        <f t="shared" ref="N75:N80" si="10">F75/2</f>
        <v>0</v>
      </c>
      <c r="O75" s="58">
        <f t="shared" ref="O75:O80" si="11">G75/2</f>
        <v>0</v>
      </c>
    </row>
    <row r="76" spans="1:15" x14ac:dyDescent="0.4">
      <c r="A76" s="17" t="s">
        <v>46</v>
      </c>
      <c r="B76" s="57">
        <f>(SUM(((SUM('Détail Sam'!D17:D20))*2)))</f>
        <v>0</v>
      </c>
      <c r="C76" s="57">
        <f>(SUM(((SUM('Détail Sam'!K17:K20))*2)))</f>
        <v>0</v>
      </c>
      <c r="D76" s="57">
        <f>(SUM(((SUM('Détail Sam'!R17:R20))*2)))</f>
        <v>0</v>
      </c>
      <c r="E76" s="57">
        <f>(SUM(((SUM('Détail Sam'!Y17:Y20))*2)))</f>
        <v>10</v>
      </c>
      <c r="F76" s="57">
        <f>(SUM(((SUM('Détail Sam'!AF17:AF20))*2)))</f>
        <v>0</v>
      </c>
      <c r="G76" s="58">
        <f>(SUM(((SUM('Détail Sam'!AM17:AM20))*2)))</f>
        <v>0</v>
      </c>
      <c r="I76" s="17" t="s">
        <v>46</v>
      </c>
      <c r="J76" s="57">
        <f t="shared" si="6"/>
        <v>0</v>
      </c>
      <c r="K76" s="57">
        <f t="shared" si="7"/>
        <v>0</v>
      </c>
      <c r="L76" s="57">
        <f t="shared" si="8"/>
        <v>0</v>
      </c>
      <c r="M76" s="57">
        <f t="shared" si="9"/>
        <v>5</v>
      </c>
      <c r="N76" s="57">
        <f t="shared" si="10"/>
        <v>0</v>
      </c>
      <c r="O76" s="58">
        <f t="shared" si="11"/>
        <v>0</v>
      </c>
    </row>
    <row r="77" spans="1:15" x14ac:dyDescent="0.4">
      <c r="A77" s="17" t="s">
        <v>47</v>
      </c>
      <c r="B77" s="57">
        <f>(SUM(((SUM('Détail Sam'!D24:D27))*2)))</f>
        <v>0</v>
      </c>
      <c r="C77" s="57">
        <f>(SUM(((SUM('Détail Sam'!K24:K27))*2)))</f>
        <v>0</v>
      </c>
      <c r="D77" s="57">
        <f>(SUM(((SUM('Détail Sam'!R24:R27))*2)))</f>
        <v>0</v>
      </c>
      <c r="E77" s="57">
        <f>(SUM(((SUM('Détail Sam'!Y24:Y27))*2)))</f>
        <v>0</v>
      </c>
      <c r="F77" s="57">
        <f>(SUM(((SUM('Détail Sam'!AF24:AF27))*2)))</f>
        <v>0</v>
      </c>
      <c r="G77" s="58">
        <f>(SUM(((SUM('Détail Sam'!AM24:AM27))*2)))</f>
        <v>0</v>
      </c>
      <c r="I77" s="17" t="s">
        <v>47</v>
      </c>
      <c r="J77" s="57">
        <f t="shared" si="6"/>
        <v>0</v>
      </c>
      <c r="K77" s="57">
        <f t="shared" si="7"/>
        <v>0</v>
      </c>
      <c r="L77" s="57">
        <f t="shared" si="8"/>
        <v>0</v>
      </c>
      <c r="M77" s="57">
        <f t="shared" si="9"/>
        <v>0</v>
      </c>
      <c r="N77" s="57">
        <f t="shared" si="10"/>
        <v>0</v>
      </c>
      <c r="O77" s="58">
        <f t="shared" si="11"/>
        <v>0</v>
      </c>
    </row>
    <row r="78" spans="1:15" x14ac:dyDescent="0.4">
      <c r="A78" s="17" t="s">
        <v>50</v>
      </c>
      <c r="B78" s="57">
        <f>(SUM(((SUM('Détail Sam'!D31:D34))*2)))</f>
        <v>0</v>
      </c>
      <c r="C78" s="57">
        <f>(SUM(((SUM('Détail Sam'!K31:K34))*2)))</f>
        <v>8</v>
      </c>
      <c r="D78" s="57">
        <f>(SUM(((SUM('Détail Sam'!R31:R34))*2)))</f>
        <v>0</v>
      </c>
      <c r="E78" s="57">
        <f>(SUM(((SUM('Détail Sam'!Y31:Y34))*2)))</f>
        <v>0</v>
      </c>
      <c r="F78" s="57">
        <f>(SUM(((SUM('Détail Sam'!AF31:AF34))*2)))</f>
        <v>0</v>
      </c>
      <c r="G78" s="58">
        <f>(SUM(((SUM('Détail Sam'!AM31:AM34))*2)))</f>
        <v>0</v>
      </c>
      <c r="I78" s="17" t="s">
        <v>50</v>
      </c>
      <c r="J78" s="57">
        <f t="shared" si="6"/>
        <v>0</v>
      </c>
      <c r="K78" s="57">
        <f t="shared" si="7"/>
        <v>4</v>
      </c>
      <c r="L78" s="57">
        <f t="shared" si="8"/>
        <v>0</v>
      </c>
      <c r="M78" s="57">
        <f t="shared" si="9"/>
        <v>0</v>
      </c>
      <c r="N78" s="57">
        <f t="shared" si="10"/>
        <v>0</v>
      </c>
      <c r="O78" s="58">
        <f t="shared" si="11"/>
        <v>0</v>
      </c>
    </row>
    <row r="79" spans="1:15" x14ac:dyDescent="0.4">
      <c r="A79" s="17" t="s">
        <v>51</v>
      </c>
      <c r="B79" s="57">
        <f>(SUM(((SUM('Détail Sam'!D38:D41))*2)))</f>
        <v>0</v>
      </c>
      <c r="C79" s="57">
        <f>(SUM(((SUM('Détail Sam'!K38:K41))*2)))</f>
        <v>0</v>
      </c>
      <c r="D79" s="57">
        <f>(SUM(((SUM('Détail Sam'!R38:R41))*2)))</f>
        <v>0</v>
      </c>
      <c r="E79" s="57">
        <f>(SUM(((SUM('Détail Sam'!Y38:Y41))*2)))</f>
        <v>0</v>
      </c>
      <c r="F79" s="57">
        <f>(SUM(((SUM('Détail Sam'!AF38:AF41))*2)))</f>
        <v>0</v>
      </c>
      <c r="G79" s="58">
        <f>(SUM(((SUM('Détail Sam'!AM38:AM41))*2)))</f>
        <v>0</v>
      </c>
      <c r="I79" s="17" t="s">
        <v>51</v>
      </c>
      <c r="J79" s="57">
        <f t="shared" si="6"/>
        <v>0</v>
      </c>
      <c r="K79" s="57">
        <f t="shared" si="7"/>
        <v>0</v>
      </c>
      <c r="L79" s="57">
        <f t="shared" si="8"/>
        <v>0</v>
      </c>
      <c r="M79" s="57">
        <f t="shared" si="9"/>
        <v>0</v>
      </c>
      <c r="N79" s="57">
        <f t="shared" si="10"/>
        <v>0</v>
      </c>
      <c r="O79" s="58">
        <f t="shared" si="11"/>
        <v>0</v>
      </c>
    </row>
    <row r="80" spans="1:15" ht="13.5" thickBot="1" x14ac:dyDescent="0.45">
      <c r="A80" s="19" t="s">
        <v>54</v>
      </c>
      <c r="B80" s="59">
        <f>(SUM(((SUM('Détail Sam'!D45:D48))*2)))</f>
        <v>0</v>
      </c>
      <c r="C80" s="59">
        <f>(SUM(((SUM('Détail Sam'!K45:K48))*2)))</f>
        <v>0</v>
      </c>
      <c r="D80" s="59">
        <f>(SUM(((SUM('Détail Sam'!R45:R48))*2)))</f>
        <v>0</v>
      </c>
      <c r="E80" s="59">
        <f>(SUM(((SUM('Détail Sam'!Y45:Y48))*2)))</f>
        <v>0</v>
      </c>
      <c r="F80" s="59">
        <f>(SUM(((SUM('Détail Sam'!AF45:AF48))*2)))</f>
        <v>0</v>
      </c>
      <c r="G80" s="60">
        <f>(SUM(((SUM('Détail Sam'!AM45:AM48))*2)))</f>
        <v>0</v>
      </c>
      <c r="I80" s="19" t="s">
        <v>54</v>
      </c>
      <c r="J80" s="59">
        <f t="shared" si="6"/>
        <v>0</v>
      </c>
      <c r="K80" s="59">
        <f t="shared" si="7"/>
        <v>0</v>
      </c>
      <c r="L80" s="59">
        <f t="shared" si="8"/>
        <v>0</v>
      </c>
      <c r="M80" s="59">
        <f t="shared" si="9"/>
        <v>0</v>
      </c>
      <c r="N80" s="59">
        <f t="shared" si="10"/>
        <v>0</v>
      </c>
      <c r="O80" s="60">
        <f t="shared" si="11"/>
        <v>0</v>
      </c>
    </row>
    <row r="81" spans="1:15" ht="13.5" thickBot="1" x14ac:dyDescent="0.45"/>
    <row r="82" spans="1:15" ht="26.25" x14ac:dyDescent="0.4">
      <c r="A82" s="13" t="s">
        <v>66</v>
      </c>
      <c r="B82" s="14" t="s">
        <v>45</v>
      </c>
      <c r="C82" s="14" t="s">
        <v>46</v>
      </c>
      <c r="D82" s="14" t="s">
        <v>47</v>
      </c>
      <c r="E82" s="14" t="s">
        <v>50</v>
      </c>
      <c r="F82" s="14" t="s">
        <v>51</v>
      </c>
      <c r="G82" s="15" t="s">
        <v>54</v>
      </c>
      <c r="I82" s="13" t="s">
        <v>74</v>
      </c>
      <c r="J82" s="14" t="s">
        <v>45</v>
      </c>
      <c r="K82" s="14" t="s">
        <v>46</v>
      </c>
      <c r="L82" s="14" t="s">
        <v>47</v>
      </c>
      <c r="M82" s="14" t="s">
        <v>50</v>
      </c>
      <c r="N82" s="14" t="s">
        <v>51</v>
      </c>
      <c r="O82" s="15" t="s">
        <v>54</v>
      </c>
    </row>
    <row r="83" spans="1:15" x14ac:dyDescent="0.4">
      <c r="A83" s="17" t="s">
        <v>45</v>
      </c>
      <c r="B83" s="57">
        <f>(SUM(((SUM('Détail Sam'!E10:E13))*0.5)))</f>
        <v>0</v>
      </c>
      <c r="C83" s="57">
        <f>(SUM(((SUM('Détail Sam'!L10:L13))*0.5)))</f>
        <v>3</v>
      </c>
      <c r="D83" s="57">
        <f>(SUM(((SUM('Détail Sam'!S10:S13))*0.5)))</f>
        <v>0</v>
      </c>
      <c r="E83" s="57">
        <f>(SUM(((SUM('Détail Sam'!Z10:Z13))*0.5)))</f>
        <v>2</v>
      </c>
      <c r="F83" s="57">
        <f>(SUM(((SUM('Détail Sam'!AG10:AG13))*0.5)))</f>
        <v>0</v>
      </c>
      <c r="G83" s="58">
        <f>(SUM(((SUM('Détail Sam'!AN10:AN13))*0.5)))</f>
        <v>0</v>
      </c>
      <c r="I83" s="17" t="s">
        <v>45</v>
      </c>
      <c r="J83" s="57">
        <f t="shared" ref="J83:M88" si="12">B83*2</f>
        <v>0</v>
      </c>
      <c r="K83" s="57">
        <f t="shared" si="12"/>
        <v>6</v>
      </c>
      <c r="L83" s="57">
        <f t="shared" si="12"/>
        <v>0</v>
      </c>
      <c r="M83" s="57">
        <f t="shared" si="12"/>
        <v>4</v>
      </c>
      <c r="N83" s="57">
        <f t="shared" ref="N83:N88" si="13">F83*2</f>
        <v>0</v>
      </c>
      <c r="O83" s="58">
        <f t="shared" ref="O83:O88" si="14">G83*2</f>
        <v>0</v>
      </c>
    </row>
    <row r="84" spans="1:15" x14ac:dyDescent="0.4">
      <c r="A84" s="17" t="s">
        <v>46</v>
      </c>
      <c r="B84" s="57">
        <f>(SUM(((SUM('Détail Sam'!E17:E20))*0.5)))</f>
        <v>0.5</v>
      </c>
      <c r="C84" s="57">
        <f>(SUM(((SUM('Détail Sam'!L17:L20))*0.5)))</f>
        <v>0</v>
      </c>
      <c r="D84" s="57">
        <f>(SUM(((SUM('Détail Sam'!S17:S20))*0.5)))</f>
        <v>0</v>
      </c>
      <c r="E84" s="57">
        <f>(SUM(((SUM('Détail Sam'!Z17:Z20))*0.5)))</f>
        <v>8</v>
      </c>
      <c r="F84" s="57">
        <f>(SUM(((SUM('Détail Sam'!AG17:AG20))*0.5)))</f>
        <v>0</v>
      </c>
      <c r="G84" s="58">
        <f>(SUM(((SUM('Détail Sam'!AN17:AN20))*0.5)))</f>
        <v>0</v>
      </c>
      <c r="I84" s="17" t="s">
        <v>46</v>
      </c>
      <c r="J84" s="57">
        <f t="shared" si="12"/>
        <v>1</v>
      </c>
      <c r="K84" s="57">
        <f t="shared" si="12"/>
        <v>0</v>
      </c>
      <c r="L84" s="57">
        <f t="shared" si="12"/>
        <v>0</v>
      </c>
      <c r="M84" s="57">
        <f t="shared" si="12"/>
        <v>16</v>
      </c>
      <c r="N84" s="57">
        <f t="shared" si="13"/>
        <v>0</v>
      </c>
      <c r="O84" s="58">
        <f t="shared" si="14"/>
        <v>0</v>
      </c>
    </row>
    <row r="85" spans="1:15" x14ac:dyDescent="0.4">
      <c r="A85" s="17" t="s">
        <v>47</v>
      </c>
      <c r="B85" s="57">
        <f>(SUM(((SUM('Détail Sam'!E24:E27))*0.5)))</f>
        <v>0</v>
      </c>
      <c r="C85" s="57">
        <f>(SUM(((SUM('Détail Sam'!L24:L27))*0.5)))</f>
        <v>0.5</v>
      </c>
      <c r="D85" s="57">
        <f>(SUM(((SUM('Détail Sam'!S24:S27))*0.5)))</f>
        <v>0</v>
      </c>
      <c r="E85" s="57">
        <f>(SUM(((SUM('Détail Sam'!Z24:Z27))*0.5)))</f>
        <v>0</v>
      </c>
      <c r="F85" s="57">
        <f>(SUM(((SUM('Détail Sam'!AG24:AG27))*0.5)))</f>
        <v>0</v>
      </c>
      <c r="G85" s="58">
        <f>(SUM(((SUM('Détail Sam'!AN24:AN27))*0.5)))</f>
        <v>0</v>
      </c>
      <c r="I85" s="17" t="s">
        <v>47</v>
      </c>
      <c r="J85" s="57">
        <f t="shared" si="12"/>
        <v>0</v>
      </c>
      <c r="K85" s="57">
        <f t="shared" si="12"/>
        <v>1</v>
      </c>
      <c r="L85" s="57">
        <f t="shared" si="12"/>
        <v>0</v>
      </c>
      <c r="M85" s="57">
        <f t="shared" si="12"/>
        <v>0</v>
      </c>
      <c r="N85" s="57">
        <f t="shared" si="13"/>
        <v>0</v>
      </c>
      <c r="O85" s="58">
        <f t="shared" si="14"/>
        <v>0</v>
      </c>
    </row>
    <row r="86" spans="1:15" x14ac:dyDescent="0.4">
      <c r="A86" s="17" t="s">
        <v>50</v>
      </c>
      <c r="B86" s="57">
        <f>(SUM(((SUM('Détail Sam'!E31:E34))*0.5)))</f>
        <v>1</v>
      </c>
      <c r="C86" s="57">
        <f>(SUM(((SUM('Détail Sam'!L31:L34))*0.5)))</f>
        <v>8</v>
      </c>
      <c r="D86" s="57">
        <f>(SUM(((SUM('Détail Sam'!S31:S34))*0.5)))</f>
        <v>0</v>
      </c>
      <c r="E86" s="57">
        <f>(SUM(((SUM('Détail Sam'!Z31:Z34))*0.5)))</f>
        <v>0</v>
      </c>
      <c r="F86" s="57">
        <f>(SUM(((SUM('Détail Sam'!AG31:AG34))*0.5)))</f>
        <v>0</v>
      </c>
      <c r="G86" s="58">
        <f>(SUM(((SUM('Détail Sam'!AN31:AN34))*0.5)))</f>
        <v>0</v>
      </c>
      <c r="I86" s="17" t="s">
        <v>50</v>
      </c>
      <c r="J86" s="57">
        <f t="shared" si="12"/>
        <v>2</v>
      </c>
      <c r="K86" s="57">
        <f t="shared" si="12"/>
        <v>16</v>
      </c>
      <c r="L86" s="57">
        <f t="shared" si="12"/>
        <v>0</v>
      </c>
      <c r="M86" s="57">
        <f t="shared" si="12"/>
        <v>0</v>
      </c>
      <c r="N86" s="57">
        <f t="shared" si="13"/>
        <v>0</v>
      </c>
      <c r="O86" s="58">
        <f t="shared" si="14"/>
        <v>0</v>
      </c>
    </row>
    <row r="87" spans="1:15" x14ac:dyDescent="0.4">
      <c r="A87" s="17" t="s">
        <v>51</v>
      </c>
      <c r="B87" s="57">
        <f>(SUM(((SUM('Détail Sam'!E38:E41))*0.5)))</f>
        <v>0</v>
      </c>
      <c r="C87" s="57">
        <f>(SUM(((SUM('Détail Sam'!L38:L41))*0.5)))</f>
        <v>0</v>
      </c>
      <c r="D87" s="57">
        <f>(SUM(((SUM('Détail Sam'!S38:S41))*0.5)))</f>
        <v>0</v>
      </c>
      <c r="E87" s="57">
        <f>(SUM(((SUM('Détail Sam'!Z38:Z41))*0.5)))</f>
        <v>0</v>
      </c>
      <c r="F87" s="57">
        <f>(SUM(((SUM('Détail Sam'!AG38:AG41))*0.5)))</f>
        <v>0</v>
      </c>
      <c r="G87" s="58">
        <f>(SUM(((SUM('Détail Sam'!AN38:AN41))*0.5)))</f>
        <v>0</v>
      </c>
      <c r="I87" s="17" t="s">
        <v>51</v>
      </c>
      <c r="J87" s="57">
        <f t="shared" si="12"/>
        <v>0</v>
      </c>
      <c r="K87" s="57">
        <f t="shared" si="12"/>
        <v>0</v>
      </c>
      <c r="L87" s="57">
        <f t="shared" si="12"/>
        <v>0</v>
      </c>
      <c r="M87" s="57">
        <f t="shared" si="12"/>
        <v>0</v>
      </c>
      <c r="N87" s="57">
        <f t="shared" si="13"/>
        <v>0</v>
      </c>
      <c r="O87" s="58">
        <f t="shared" si="14"/>
        <v>0</v>
      </c>
    </row>
    <row r="88" spans="1:15" ht="13.5" thickBot="1" x14ac:dyDescent="0.45">
      <c r="A88" s="19" t="s">
        <v>54</v>
      </c>
      <c r="B88" s="59">
        <f>(SUM(((SUM('Détail Sam'!E45:E48))*0.5)))</f>
        <v>0</v>
      </c>
      <c r="C88" s="59">
        <f>(SUM(((SUM('Détail Sam'!L45:L48))*0.5)))</f>
        <v>0</v>
      </c>
      <c r="D88" s="59">
        <f>(SUM(((SUM('Détail Sam'!S45:S48))*0.5)))</f>
        <v>0</v>
      </c>
      <c r="E88" s="59">
        <f>(SUM(((SUM('Détail Sam'!Z45:Z48))*0.5)))</f>
        <v>0</v>
      </c>
      <c r="F88" s="59">
        <f>(SUM(((SUM('Détail Sam'!AG45:AG48))*0.5)))</f>
        <v>0</v>
      </c>
      <c r="G88" s="60">
        <f>(SUM(((SUM('Détail Sam'!AN45:AN48))*0.5)))</f>
        <v>0</v>
      </c>
      <c r="I88" s="19" t="s">
        <v>54</v>
      </c>
      <c r="J88" s="59">
        <f t="shared" si="12"/>
        <v>0</v>
      </c>
      <c r="K88" s="59">
        <f t="shared" si="12"/>
        <v>0</v>
      </c>
      <c r="L88" s="59">
        <f t="shared" si="12"/>
        <v>0</v>
      </c>
      <c r="M88" s="59">
        <f t="shared" si="12"/>
        <v>0</v>
      </c>
      <c r="N88" s="59">
        <f t="shared" si="13"/>
        <v>0</v>
      </c>
      <c r="O88" s="60">
        <f t="shared" si="14"/>
        <v>0</v>
      </c>
    </row>
    <row r="89" spans="1:15" ht="13.5" thickBot="1" x14ac:dyDescent="0.45"/>
    <row r="90" spans="1:15" ht="26.25" x14ac:dyDescent="0.4">
      <c r="A90" s="13" t="s">
        <v>67</v>
      </c>
      <c r="B90" s="14" t="s">
        <v>45</v>
      </c>
      <c r="C90" s="14" t="s">
        <v>46</v>
      </c>
      <c r="D90" s="14" t="s">
        <v>47</v>
      </c>
      <c r="E90" s="14" t="s">
        <v>50</v>
      </c>
      <c r="F90" s="14" t="s">
        <v>51</v>
      </c>
      <c r="G90" s="15" t="s">
        <v>54</v>
      </c>
      <c r="I90" s="13" t="s">
        <v>73</v>
      </c>
      <c r="J90" s="14" t="s">
        <v>45</v>
      </c>
      <c r="K90" s="14" t="s">
        <v>46</v>
      </c>
      <c r="L90" s="14" t="s">
        <v>47</v>
      </c>
      <c r="M90" s="14" t="s">
        <v>50</v>
      </c>
      <c r="N90" s="14" t="s">
        <v>51</v>
      </c>
      <c r="O90" s="15" t="s">
        <v>54</v>
      </c>
    </row>
    <row r="91" spans="1:15" x14ac:dyDescent="0.4">
      <c r="A91" s="17" t="s">
        <v>45</v>
      </c>
      <c r="B91" s="57">
        <f>(SUM(((SUM('Détail Sam'!F10:F13))*0.5)))</f>
        <v>0</v>
      </c>
      <c r="C91" s="57">
        <f>(SUM(((SUM('Détail Sam'!M10:M13))*0.5)))</f>
        <v>0</v>
      </c>
      <c r="D91" s="57">
        <f>(SUM(((SUM('Détail Sam'!T10:T13))*0.5)))</f>
        <v>0</v>
      </c>
      <c r="E91" s="57">
        <f>(SUM(((SUM('Détail Sam'!AA10:AA13))*0.5)))</f>
        <v>0</v>
      </c>
      <c r="F91" s="57">
        <f>(SUM(((SUM('Détail Sam'!AH10:AH13))*0.5)))</f>
        <v>0</v>
      </c>
      <c r="G91" s="58">
        <f>(SUM(((SUM('Détail Sam'!AO10:AO13))*0.5)))</f>
        <v>0</v>
      </c>
      <c r="I91" s="17" t="s">
        <v>45</v>
      </c>
      <c r="J91" s="57">
        <f t="shared" ref="J91:J96" si="15">B91*2</f>
        <v>0</v>
      </c>
      <c r="K91" s="57">
        <f t="shared" ref="K91:K96" si="16">C91*2</f>
        <v>0</v>
      </c>
      <c r="L91" s="57">
        <f t="shared" ref="L91:L96" si="17">D91*2</f>
        <v>0</v>
      </c>
      <c r="M91" s="57">
        <f t="shared" ref="M91:M96" si="18">E91*2</f>
        <v>0</v>
      </c>
      <c r="N91" s="57">
        <f t="shared" ref="N91:N96" si="19">F91*2</f>
        <v>0</v>
      </c>
      <c r="O91" s="58">
        <f t="shared" ref="O91:O96" si="20">G91*2</f>
        <v>0</v>
      </c>
    </row>
    <row r="92" spans="1:15" x14ac:dyDescent="0.4">
      <c r="A92" s="17" t="s">
        <v>46</v>
      </c>
      <c r="B92" s="57">
        <f>(SUM(((SUM('Détail Sam'!F17:F20))*0.5)))</f>
        <v>0</v>
      </c>
      <c r="C92" s="57">
        <f>(SUM(((SUM('Détail Sam'!M17:M20))*0.5)))</f>
        <v>0</v>
      </c>
      <c r="D92" s="57">
        <f>(SUM(((SUM('Détail Sam'!T17:T20))*0.5)))</f>
        <v>0</v>
      </c>
      <c r="E92" s="57">
        <f>(SUM(((SUM('Détail Sam'!AA17:AA20))*0.5)))</f>
        <v>0</v>
      </c>
      <c r="F92" s="57">
        <f>(SUM(((SUM('Détail Sam'!AH17:AH20))*0.5)))</f>
        <v>0</v>
      </c>
      <c r="G92" s="58">
        <f>(SUM(((SUM('Détail Sam'!AO17:AO20))*0.5)))</f>
        <v>0</v>
      </c>
      <c r="I92" s="17" t="s">
        <v>46</v>
      </c>
      <c r="J92" s="57">
        <f t="shared" si="15"/>
        <v>0</v>
      </c>
      <c r="K92" s="57">
        <f t="shared" si="16"/>
        <v>0</v>
      </c>
      <c r="L92" s="57">
        <f t="shared" si="17"/>
        <v>0</v>
      </c>
      <c r="M92" s="57">
        <f t="shared" si="18"/>
        <v>0</v>
      </c>
      <c r="N92" s="57">
        <f t="shared" si="19"/>
        <v>0</v>
      </c>
      <c r="O92" s="58">
        <f t="shared" si="20"/>
        <v>0</v>
      </c>
    </row>
    <row r="93" spans="1:15" x14ac:dyDescent="0.4">
      <c r="A93" s="17" t="s">
        <v>47</v>
      </c>
      <c r="B93" s="57">
        <f>(SUM(((SUM('Détail Sam'!F24:F27))*0.5)))</f>
        <v>0</v>
      </c>
      <c r="C93" s="57">
        <f>(SUM(((SUM('Détail Sam'!M24:M27))*0.5)))</f>
        <v>0</v>
      </c>
      <c r="D93" s="57">
        <f>(SUM(((SUM('Détail Sam'!T24:T27))*0.5)))</f>
        <v>0</v>
      </c>
      <c r="E93" s="57">
        <f>(SUM(((SUM('Détail Sam'!AA24:AA27))*0.5)))</f>
        <v>0</v>
      </c>
      <c r="F93" s="57">
        <f>(SUM(((SUM('Détail Sam'!AH24:AH27))*0.5)))</f>
        <v>0</v>
      </c>
      <c r="G93" s="58">
        <f>(SUM(((SUM('Détail Sam'!AO24:AO27))*0.5)))</f>
        <v>0</v>
      </c>
      <c r="I93" s="17" t="s">
        <v>47</v>
      </c>
      <c r="J93" s="57">
        <f t="shared" si="15"/>
        <v>0</v>
      </c>
      <c r="K93" s="57">
        <f t="shared" si="16"/>
        <v>0</v>
      </c>
      <c r="L93" s="57">
        <f t="shared" si="17"/>
        <v>0</v>
      </c>
      <c r="M93" s="57">
        <f t="shared" si="18"/>
        <v>0</v>
      </c>
      <c r="N93" s="57">
        <f t="shared" si="19"/>
        <v>0</v>
      </c>
      <c r="O93" s="58">
        <f t="shared" si="20"/>
        <v>0</v>
      </c>
    </row>
    <row r="94" spans="1:15" x14ac:dyDescent="0.4">
      <c r="A94" s="17" t="s">
        <v>50</v>
      </c>
      <c r="B94" s="57">
        <f>(SUM(((SUM('Détail Sam'!F31:F34))*0.5)))</f>
        <v>0</v>
      </c>
      <c r="C94" s="57">
        <f>(SUM(((SUM('Détail Sam'!M31:M34))*0.5)))</f>
        <v>0</v>
      </c>
      <c r="D94" s="57">
        <f>(SUM(((SUM('Détail Sam'!T31:T34))*0.5)))</f>
        <v>0</v>
      </c>
      <c r="E94" s="57">
        <f>(SUM(((SUM('Détail Sam'!AA31:AA34))*0.5)))</f>
        <v>0</v>
      </c>
      <c r="F94" s="57">
        <f>(SUM(((SUM('Détail Sam'!AH31:AH34))*0.5)))</f>
        <v>0</v>
      </c>
      <c r="G94" s="58">
        <f>(SUM(((SUM('Détail Sam'!AO31:AO34))*0.5)))</f>
        <v>0</v>
      </c>
      <c r="I94" s="17" t="s">
        <v>50</v>
      </c>
      <c r="J94" s="57">
        <f t="shared" si="15"/>
        <v>0</v>
      </c>
      <c r="K94" s="57">
        <f t="shared" si="16"/>
        <v>0</v>
      </c>
      <c r="L94" s="57">
        <f t="shared" si="17"/>
        <v>0</v>
      </c>
      <c r="M94" s="57">
        <f t="shared" si="18"/>
        <v>0</v>
      </c>
      <c r="N94" s="57">
        <f t="shared" si="19"/>
        <v>0</v>
      </c>
      <c r="O94" s="58">
        <f t="shared" si="20"/>
        <v>0</v>
      </c>
    </row>
    <row r="95" spans="1:15" x14ac:dyDescent="0.4">
      <c r="A95" s="17" t="s">
        <v>51</v>
      </c>
      <c r="B95" s="57">
        <f>(SUM(((SUM('Détail Sam'!F38:F41))*0.5)))</f>
        <v>0</v>
      </c>
      <c r="C95" s="57">
        <f>(SUM(((SUM('Détail Sam'!M38:M41))*0.5)))</f>
        <v>0</v>
      </c>
      <c r="D95" s="57">
        <f>(SUM(((SUM('Détail Sam'!T38:T41))*0.5)))</f>
        <v>0</v>
      </c>
      <c r="E95" s="57">
        <f>(SUM(((SUM('Détail Sam'!AA38:AA41))*0.5)))</f>
        <v>0</v>
      </c>
      <c r="F95" s="57">
        <f>(SUM(((SUM('Détail Sam'!AH38:AH41))*0.5)))</f>
        <v>0</v>
      </c>
      <c r="G95" s="58">
        <f>(SUM(((SUM('Détail Sam'!AO38:AO41))*0.5)))</f>
        <v>0</v>
      </c>
      <c r="I95" s="17" t="s">
        <v>51</v>
      </c>
      <c r="J95" s="57">
        <f t="shared" si="15"/>
        <v>0</v>
      </c>
      <c r="K95" s="57">
        <f t="shared" si="16"/>
        <v>0</v>
      </c>
      <c r="L95" s="57">
        <f t="shared" si="17"/>
        <v>0</v>
      </c>
      <c r="M95" s="57">
        <f t="shared" si="18"/>
        <v>0</v>
      </c>
      <c r="N95" s="57">
        <f t="shared" si="19"/>
        <v>0</v>
      </c>
      <c r="O95" s="58">
        <f t="shared" si="20"/>
        <v>0</v>
      </c>
    </row>
    <row r="96" spans="1:15" ht="13.5" thickBot="1" x14ac:dyDescent="0.45">
      <c r="A96" s="19" t="s">
        <v>54</v>
      </c>
      <c r="B96" s="59">
        <f>(SUM(((SUM('Détail Sam'!F45:F48))*0.5)))</f>
        <v>0</v>
      </c>
      <c r="C96" s="59">
        <f>(SUM(((SUM('Détail Sam'!M45:M48))*0.5)))</f>
        <v>0</v>
      </c>
      <c r="D96" s="59">
        <f>(SUM(((SUM('Détail Sam'!T45:T48))*0.5)))</f>
        <v>0</v>
      </c>
      <c r="E96" s="59">
        <f>(SUM(((SUM('Détail Sam'!AA45:AA48))*0.5)))</f>
        <v>0</v>
      </c>
      <c r="F96" s="59">
        <f>(SUM(((SUM('Détail Sam'!AH45:AH48))*0.5)))</f>
        <v>0</v>
      </c>
      <c r="G96" s="60">
        <f>(SUM(((SUM('Détail Sam'!AO45:AO48))*0.5)))</f>
        <v>0</v>
      </c>
      <c r="I96" s="19" t="s">
        <v>54</v>
      </c>
      <c r="J96" s="59">
        <f t="shared" si="15"/>
        <v>0</v>
      </c>
      <c r="K96" s="59">
        <f t="shared" si="16"/>
        <v>0</v>
      </c>
      <c r="L96" s="59">
        <f t="shared" si="17"/>
        <v>0</v>
      </c>
      <c r="M96" s="59">
        <f t="shared" si="18"/>
        <v>0</v>
      </c>
      <c r="N96" s="59">
        <f t="shared" si="19"/>
        <v>0</v>
      </c>
      <c r="O96" s="60">
        <f t="shared" si="20"/>
        <v>0</v>
      </c>
    </row>
  </sheetData>
  <mergeCells count="5">
    <mergeCell ref="B6:D6"/>
    <mergeCell ref="B5:D5"/>
    <mergeCell ref="B4:D4"/>
    <mergeCell ref="B2:D2"/>
    <mergeCell ref="B3:D3"/>
  </mergeCells>
  <phoneticPr fontId="20" type="noConversion"/>
  <pageMargins left="0" right="0" top="0" bottom="0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Ven</vt:lpstr>
      <vt:lpstr>Sam</vt:lpstr>
      <vt:lpstr>Détail Ven</vt:lpstr>
      <vt:lpstr>Détail Sam</vt:lpstr>
      <vt:lpstr>'Détail Sam'!Zone_d_impression</vt:lpstr>
      <vt:lpstr>'Détail Ven'!Zone_d_impression</vt:lpstr>
      <vt:lpstr>Ven!Zone_d_impression</vt:lpstr>
    </vt:vector>
  </TitlesOfParts>
  <Company>PCR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Pierreh4190</dc:creator>
  <cp:lastModifiedBy>Up Car</cp:lastModifiedBy>
  <cp:lastPrinted>2011-07-11T10:20:18Z</cp:lastPrinted>
  <dcterms:created xsi:type="dcterms:W3CDTF">2011-06-26T15:51:01Z</dcterms:created>
  <dcterms:modified xsi:type="dcterms:W3CDTF">2023-07-21T13:13:34Z</dcterms:modified>
</cp:coreProperties>
</file>